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990" tabRatio="964" activeTab="0"/>
  </bookViews>
  <sheets>
    <sheet name="1、乡镇收支总表" sheetId="1" r:id="rId1"/>
    <sheet name="2、乡镇收入总体情况表" sheetId="2" r:id="rId2"/>
    <sheet name="3、乡镇支出总体情况表" sheetId="3" r:id="rId3"/>
    <sheet name="4、财政拨款收支总体情况表" sheetId="4" r:id="rId4"/>
    <sheet name="5、一般公共预算财政拨款支出情况表" sheetId="5" r:id="rId5"/>
    <sheet name="6、一般公共预算财政拨款基本支出情况表" sheetId="6" r:id="rId6"/>
    <sheet name="7、一般公共预算“三公”经费支出情况表" sheetId="7" r:id="rId7"/>
    <sheet name="8、政府性基金预算支出情况表" sheetId="8" r:id="rId8"/>
  </sheets>
  <definedNames>
    <definedName name="_xlnm.Print_Area" localSheetId="0">'1、乡镇收支总表'!$A$1:$D$38</definedName>
    <definedName name="_xlnm.Print_Area" localSheetId="1">'2、乡镇收入总体情况表'!$A$1:$J$48</definedName>
    <definedName name="_xlnm.Print_Area" localSheetId="2">'3、乡镇支出总体情况表'!$A$1:$G$48</definedName>
    <definedName name="_xlnm.Print_Area" localSheetId="3">'4、财政拨款收支总体情况表'!$A$1:$G$38</definedName>
    <definedName name="_xlnm.Print_Area" localSheetId="4">'5、一般公共预算财政拨款支出情况表'!$A$1:$F$47</definedName>
    <definedName name="_xlnm.Print_Area" localSheetId="5">'6、一般公共预算财政拨款基本支出情况表'!$A$1:$E$40</definedName>
    <definedName name="_xlnm.Print_Area" localSheetId="6">'7、一般公共预算“三公”经费支出情况表'!$A$1:$L$8</definedName>
    <definedName name="_xlnm.Print_Area" localSheetId="7">'8、政府性基金预算支出情况表'!$A$1:$F$21</definedName>
    <definedName name="_xlnm.Print_Titles" localSheetId="1">'2、乡镇收入总体情况表'!$2:$5</definedName>
    <definedName name="_xlnm.Print_Titles" localSheetId="4">'5、一般公共预算财政拨款支出情况表'!$1:$6</definedName>
    <definedName name="_xlnm.Print_Titles" localSheetId="5">'6、一般公共预算财政拨款基本支出情况表'!$1:$5</definedName>
  </definedNames>
  <calcPr fullCalcOnLoad="1"/>
</workbook>
</file>

<file path=xl/sharedStrings.xml><?xml version="1.0" encoding="utf-8"?>
<sst xmlns="http://schemas.openxmlformats.org/spreadsheetml/2006/main" count="603" uniqueCount="259">
  <si>
    <t>表1</t>
  </si>
  <si>
    <t>乡镇收支总体情况表</t>
  </si>
  <si>
    <t>单位：万元</t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</si>
  <si>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</si>
  <si>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</si>
  <si>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</si>
  <si>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</si>
  <si>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</si>
  <si>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</si>
  <si>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</si>
  <si>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r>
      <t xml:space="preserve">  </t>
    </r>
    <r>
      <rPr>
        <sz val="12"/>
        <rFont val="宋体"/>
        <family val="0"/>
      </rPr>
      <t>一般公共预算拨款收入</t>
    </r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</si>
  <si>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</si>
  <si>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</si>
  <si>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</si>
  <si>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</si>
  <si>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</si>
  <si>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</si>
  <si>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/>
  </si>
  <si>
    <t>五、教育</t>
  </si>
  <si>
    <t xml:space="preserve">  事业单位经营收入</t>
  </si>
  <si>
    <t>六、科学技术</t>
  </si>
  <si>
    <t xml:space="preserve">  其他收入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</si>
  <si>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</si>
  <si>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</si>
  <si>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</si>
  <si>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</si>
  <si>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</si>
  <si>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</si>
  <si>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</si>
  <si>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</si>
  <si>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</si>
  <si>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</si>
  <si>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</si>
  <si>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</si>
  <si>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</si>
  <si>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</si>
  <si>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</si>
  <si>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</si>
  <si>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</si>
  <si>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</si>
  <si>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</si>
  <si>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</si>
  <si>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</si>
  <si>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</si>
  <si>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</si>
  <si>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</si>
  <si>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</si>
  <si>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收入总计</t>
  </si>
  <si>
    <t>支出总计</t>
  </si>
  <si>
    <t>表2</t>
  </si>
  <si>
    <t>乡镇收入总体情况表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</si>
  <si>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</si>
  <si>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</si>
  <si>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</si>
  <si>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</si>
  <si>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</si>
  <si>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事业收入</t>
  </si>
  <si>
    <t>事业单位
经营收入</t>
  </si>
  <si>
    <t>其他收入</t>
  </si>
  <si>
    <t>科目编码</t>
  </si>
  <si>
    <t>科目名称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</si>
  <si>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</si>
  <si>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</si>
  <si>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</si>
  <si>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</si>
  <si>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</si>
  <si>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</si>
  <si>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</si>
  <si>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</si>
  <si>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</si>
  <si>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</si>
  <si>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</si>
  <si>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</si>
  <si>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</si>
  <si>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</si>
  <si>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</si>
  <si>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207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</si>
  <si>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</si>
  <si>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</si>
  <si>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</si>
  <si>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</si>
  <si>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</si>
  <si>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</si>
  <si>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</si>
  <si>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</si>
  <si>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</si>
  <si>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</si>
  <si>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</si>
  <si>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</si>
  <si>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</si>
  <si>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</si>
  <si>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</si>
  <si>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</si>
  <si>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</si>
  <si>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</si>
  <si>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</si>
  <si>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</si>
  <si>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</si>
  <si>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</si>
  <si>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</si>
  <si>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</si>
  <si>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</si>
  <si>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</si>
  <si>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</si>
  <si>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</si>
  <si>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</si>
  <si>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</si>
  <si>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</si>
  <si>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</si>
  <si>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</si>
  <si>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</si>
  <si>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</si>
  <si>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</si>
  <si>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</si>
  <si>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>城乡社区公共设施</t>
  </si>
  <si>
    <t xml:space="preserve">  小城镇基础设施建设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</si>
  <si>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</si>
  <si>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</si>
  <si>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</si>
  <si>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</si>
  <si>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</si>
  <si>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</si>
  <si>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21302</t>
  </si>
  <si>
    <t xml:space="preserve">  林业</t>
  </si>
  <si>
    <t xml:space="preserve">    2130204</t>
  </si>
  <si>
    <t xml:space="preserve">    林业事业机构</t>
  </si>
  <si>
    <t>农村综合改革</t>
  </si>
  <si>
    <t xml:space="preserve">  对村民委员会和村党支部的补助</t>
  </si>
  <si>
    <t xml:space="preserve">  21305</t>
  </si>
  <si>
    <t xml:space="preserve">  扶贫</t>
  </si>
  <si>
    <t xml:space="preserve">    2130504</t>
  </si>
  <si>
    <t xml:space="preserve">    农村基础设施建设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</si>
  <si>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</si>
  <si>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</si>
  <si>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</si>
  <si>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</si>
  <si>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</si>
  <si>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</si>
  <si>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</si>
  <si>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乡镇支出总体情况表</t>
  </si>
  <si>
    <t>基本支出</t>
  </si>
  <si>
    <t>项目支出</t>
  </si>
  <si>
    <t>事业单位
经营支出</t>
  </si>
  <si>
    <t>本级项目</t>
  </si>
  <si>
    <t>上级项目</t>
  </si>
  <si>
    <t>表4</t>
  </si>
  <si>
    <t>财政拨款收支总体情况表</t>
  </si>
  <si>
    <t>一般公共预算财政拨款</t>
  </si>
  <si>
    <t>政府性基金预算财政拨款</t>
  </si>
  <si>
    <t>国有资本经营预算财政拨款</t>
  </si>
  <si>
    <r>
      <t xml:space="preserve">  </t>
    </r>
    <r>
      <rPr>
        <sz val="12"/>
        <rFont val="宋体"/>
        <family val="0"/>
      </rPr>
      <t>一般公共预算拨款</t>
    </r>
  </si>
  <si>
    <r>
      <t xml:space="preserve">  </t>
    </r>
    <r>
      <rPr>
        <sz val="12"/>
        <rFont val="宋体"/>
        <family val="0"/>
      </rPr>
      <t>政府性基金预算拨款</t>
    </r>
  </si>
  <si>
    <r>
      <t xml:space="preserve">  </t>
    </r>
    <r>
      <rPr>
        <sz val="12"/>
        <rFont val="宋体"/>
        <family val="0"/>
      </rPr>
      <t>国有资本经营预算拨款</t>
    </r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</si>
  <si>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</si>
  <si>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</si>
  <si>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</si>
  <si>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</si>
  <si>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</si>
  <si>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</si>
  <si>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</si>
  <si>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表5</t>
  </si>
  <si>
    <t>一般公共预算财政拨款支出情况表</t>
  </si>
  <si>
    <t>功能分类科目</t>
  </si>
  <si>
    <t>2018年预算数</t>
  </si>
  <si>
    <t>小计</t>
  </si>
  <si>
    <t>表6</t>
  </si>
  <si>
    <t>一般公共预算财政拨款基本支出情况表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</si>
  <si>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</si>
  <si>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</si>
  <si>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</si>
  <si>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</si>
  <si>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</si>
  <si>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</si>
  <si>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</si>
  <si>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</si>
  <si>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</si>
  <si>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</si>
  <si>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</si>
  <si>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</si>
  <si>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</si>
  <si>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</si>
  <si>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</si>
  <si>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</si>
  <si>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</si>
  <si>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</si>
  <si>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</si>
  <si>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</si>
  <si>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</si>
  <si>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</si>
  <si>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</si>
  <si>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</si>
  <si>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</si>
  <si>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</si>
  <si>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</si>
  <si>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</si>
  <si>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</si>
  <si>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</si>
  <si>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>办公费</t>
  </si>
  <si>
    <t>水费</t>
  </si>
  <si>
    <t>电费</t>
  </si>
  <si>
    <t>邮电费</t>
  </si>
  <si>
    <t>物管费</t>
  </si>
  <si>
    <t>差旅费</t>
  </si>
  <si>
    <t>维修（护）费</t>
  </si>
  <si>
    <t>会议费</t>
  </si>
  <si>
    <t>培训费</t>
  </si>
  <si>
    <t>公务接待费</t>
  </si>
  <si>
    <t>工会经费</t>
  </si>
  <si>
    <t>公务用车运行维护费</t>
  </si>
  <si>
    <t xml:space="preserve">  30229</t>
  </si>
  <si>
    <t xml:space="preserve">  福利费</t>
  </si>
  <si>
    <t xml:space="preserve">  30239</t>
  </si>
  <si>
    <t xml:space="preserve">  其他交通费用</t>
  </si>
  <si>
    <t>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</si>
  <si>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</si>
  <si>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</si>
  <si>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</si>
  <si>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</si>
  <si>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</si>
  <si>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</si>
  <si>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</si>
  <si>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</si>
  <si>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</si>
  <si>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</si>
  <si>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</si>
  <si>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</si>
  <si>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表7</t>
  </si>
  <si>
    <t>一般公共预算“三公”经费支出情况表</t>
  </si>
  <si>
    <t>2017年预算数</t>
  </si>
  <si>
    <t>因公出国
（境）费</t>
  </si>
  <si>
    <t>公务用车购置及运行费</t>
  </si>
  <si>
    <t>公务接待
费</t>
  </si>
  <si>
    <t>公务用车
购置费</t>
  </si>
  <si>
    <t>公务用车
运行维护费</t>
  </si>
  <si>
    <t>表8</t>
  </si>
  <si>
    <t>政府性基金预算支出情况表</t>
  </si>
  <si>
    <t>本年政府性基金预算财政拨款支出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</si>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</sst>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#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10"/>
      <name val="宋体"/>
      <family val="0"/>
    </font>
    <font>
      <sz val="18"/>
      <name val="宋体"/>
      <family val="0"/>
    </font>
    <font>
      <sz val="14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rgb="FFFF0000"/>
      <name val="宋体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/>
    </xf>
    <xf numFmtId="0" fontId="49" fillId="0" borderId="11" xfId="0" applyFont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left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4" fontId="5" fillId="0" borderId="21" xfId="0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4" fontId="5" fillId="0" borderId="16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NumberFormat="1" applyFont="1" applyFill="1" applyBorder="1" applyAlignment="1">
      <alignment horizontal="right" vertical="center" shrinkToFit="1"/>
    </xf>
    <xf numFmtId="4" fontId="5" fillId="0" borderId="11" xfId="0" applyNumberFormat="1" applyFont="1" applyFill="1" applyBorder="1" applyAlignment="1">
      <alignment/>
    </xf>
    <xf numFmtId="0" fontId="7" fillId="33" borderId="23" xfId="0" applyFont="1" applyFill="1" applyBorder="1" applyAlignment="1">
      <alignment horizontal="center" vertical="center" wrapText="1" shrinkToFit="1"/>
    </xf>
    <xf numFmtId="0" fontId="8" fillId="33" borderId="24" xfId="0" applyFont="1" applyFill="1" applyBorder="1" applyAlignment="1">
      <alignment horizontal="center" vertical="center" wrapText="1" shrinkToFit="1"/>
    </xf>
    <xf numFmtId="0" fontId="8" fillId="33" borderId="25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left" vertical="center" wrapText="1" shrinkToFit="1"/>
    </xf>
    <xf numFmtId="177" fontId="7" fillId="0" borderId="16" xfId="0" applyNumberFormat="1" applyFont="1" applyBorder="1" applyAlignment="1">
      <alignment shrinkToFit="1"/>
    </xf>
    <xf numFmtId="178" fontId="7" fillId="0" borderId="16" xfId="0" applyNumberFormat="1" applyFont="1" applyBorder="1" applyAlignment="1">
      <alignment vertical="center"/>
    </xf>
    <xf numFmtId="0" fontId="8" fillId="33" borderId="16" xfId="0" applyFont="1" applyFill="1" applyBorder="1" applyAlignment="1">
      <alignment horizontal="left" vertical="center" wrapText="1" shrinkToFit="1"/>
    </xf>
    <xf numFmtId="0" fontId="8" fillId="33" borderId="16" xfId="0" applyFont="1" applyFill="1" applyBorder="1" applyAlignment="1">
      <alignment horizontal="right" vertical="center" wrapText="1" shrinkToFit="1"/>
    </xf>
    <xf numFmtId="177" fontId="5" fillId="0" borderId="16" xfId="0" applyNumberFormat="1" applyFont="1" applyBorder="1" applyAlignment="1">
      <alignment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3" fillId="0" borderId="16" xfId="0" applyNumberFormat="1" applyFont="1" applyFill="1" applyBorder="1" applyAlignment="1">
      <alignment horizontal="left" vertical="center" shrinkToFi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 shrinkToFit="1"/>
    </xf>
    <xf numFmtId="0" fontId="11" fillId="33" borderId="24" xfId="0" applyFont="1" applyFill="1" applyBorder="1" applyAlignment="1">
      <alignment horizontal="center" vertical="center" wrapText="1" shrinkToFit="1"/>
    </xf>
    <xf numFmtId="0" fontId="11" fillId="33" borderId="16" xfId="0" applyFont="1" applyFill="1" applyBorder="1" applyAlignment="1">
      <alignment horizontal="center" vertical="center" wrapText="1" shrinkToFit="1"/>
    </xf>
    <xf numFmtId="178" fontId="5" fillId="0" borderId="16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7">
      <selection activeCell="A17" sqref="A17"/>
    </sheetView>
  </sheetViews>
  <sheetFormatPr defaultColWidth="9.00390625" defaultRowHeight="15"/>
  <cols>
    <col min="1" max="1" width="29.00390625" style="0" customWidth="1"/>
    <col min="2" max="2" width="11.140625" style="0" customWidth="1"/>
    <col min="3" max="3" width="25.421875" style="0" customWidth="1"/>
    <col min="4" max="4" width="11.140625" style="0" customWidth="1"/>
  </cols>
  <sheetData>
    <row r="1" ht="13.5">
      <c r="A1" s="1" t="s">
        <v>0</v>
      </c>
    </row>
    <row r="2" spans="1:4" ht="22.5">
      <c r="A2" s="2" t="s">
        <v>1</v>
      </c>
      <c r="B2" s="2"/>
      <c r="C2" s="2"/>
      <c r="D2" s="2"/>
    </row>
    <row r="4" ht="13.5">
      <c r="D4" s="4" t="s">
        <v>2</v>
      </c>
    </row>
    <row r="5" spans="1:4" ht="17.25">
      <c r="A5" s="75" t="s">
        <v>3</v>
      </c>
      <c r="B5" s="76"/>
      <c r="C5" s="75" t="s">
        <v>4</v>
      </c>
      <c r="D5" s="76"/>
    </row>
    <row r="6" spans="1:4" ht="17.25">
      <c r="A6" s="77" t="s">
        <v>5</v>
      </c>
      <c r="B6" s="77" t="s">
        <v>6</v>
      </c>
      <c r="C6" s="77" t="s">
        <v>7</v>
      </c>
      <c r="D6" s="77" t="s">
        <v>6</v>
      </c>
    </row>
    <row r="7" spans="1:4" ht="15">
      <c r="A7" s="53" t="s">
        <v>8</v>
      </c>
      <c r="B7" s="55">
        <f>B8</f>
        <v>2221.87</v>
      </c>
      <c r="C7" s="53" t="s">
        <v>9</v>
      </c>
      <c r="D7" s="55">
        <f>383.64+151.32+19.4+50+104.05+13.34+54</f>
        <v>775.75</v>
      </c>
    </row>
    <row r="8" spans="1:4" ht="15">
      <c r="A8" s="53" t="s">
        <v>10</v>
      </c>
      <c r="B8" s="55">
        <f>1087.48+364.72+214.88+50+200+250.79+54</f>
        <v>2221.87</v>
      </c>
      <c r="C8" s="53" t="s">
        <v>11</v>
      </c>
      <c r="D8" s="78"/>
    </row>
    <row r="9" spans="1:4" ht="15">
      <c r="A9" s="53" t="s">
        <v>12</v>
      </c>
      <c r="B9" s="78"/>
      <c r="C9" s="53" t="s">
        <v>13</v>
      </c>
      <c r="D9" s="78"/>
    </row>
    <row r="10" spans="1:4" ht="15">
      <c r="A10" s="53" t="s">
        <v>14</v>
      </c>
      <c r="B10" s="78"/>
      <c r="C10" s="53" t="s">
        <v>15</v>
      </c>
      <c r="D10" s="78"/>
    </row>
    <row r="11" spans="1:4" ht="15">
      <c r="A11" s="53" t="s">
        <v>16</v>
      </c>
      <c r="B11" s="54" t="s">
        <v>17</v>
      </c>
      <c r="C11" s="53" t="s">
        <v>18</v>
      </c>
      <c r="D11" s="78"/>
    </row>
    <row r="12" spans="1:4" ht="15">
      <c r="A12" s="53" t="s">
        <v>19</v>
      </c>
      <c r="B12" s="78"/>
      <c r="C12" s="53" t="s">
        <v>20</v>
      </c>
      <c r="D12" s="78"/>
    </row>
    <row r="13" spans="1:4" ht="15">
      <c r="A13" s="53" t="s">
        <v>21</v>
      </c>
      <c r="B13" s="78"/>
      <c r="C13" s="53" t="s">
        <v>22</v>
      </c>
      <c r="D13" s="55">
        <f>32.39+19.4+13.34</f>
        <v>65.13</v>
      </c>
    </row>
    <row r="14" spans="1:4" ht="15">
      <c r="A14" s="53" t="s">
        <v>17</v>
      </c>
      <c r="B14" s="54" t="s">
        <v>17</v>
      </c>
      <c r="C14" s="53" t="s">
        <v>23</v>
      </c>
      <c r="D14" s="55">
        <f>235.75+27.16+18.68</f>
        <v>281.59000000000003</v>
      </c>
    </row>
    <row r="15" spans="1:4" ht="15">
      <c r="A15" s="53" t="s">
        <v>17</v>
      </c>
      <c r="B15" s="54" t="s">
        <v>17</v>
      </c>
      <c r="C15" s="53" t="s">
        <v>24</v>
      </c>
      <c r="D15" s="78"/>
    </row>
    <row r="16" spans="1:4" ht="15">
      <c r="A16" s="53" t="s">
        <v>17</v>
      </c>
      <c r="B16" s="54" t="s">
        <v>17</v>
      </c>
      <c r="C16" s="53" t="s">
        <v>25</v>
      </c>
      <c r="D16" s="55">
        <f>114.32+7.76+5.34</f>
        <v>127.42</v>
      </c>
    </row>
    <row r="17" spans="1:4" ht="15">
      <c r="A17" s="53" t="s">
        <v>17</v>
      </c>
      <c r="B17" s="54" t="s">
        <v>17</v>
      </c>
      <c r="C17" s="53" t="s">
        <v>26</v>
      </c>
      <c r="D17" s="78"/>
    </row>
    <row r="18" spans="1:4" ht="15">
      <c r="A18" s="53" t="s">
        <v>17</v>
      </c>
      <c r="B18" s="54" t="s">
        <v>17</v>
      </c>
      <c r="C18" s="53" t="s">
        <v>27</v>
      </c>
      <c r="D18" s="55">
        <f>29.4+19.4+200+13.34</f>
        <v>262.14</v>
      </c>
    </row>
    <row r="19" spans="1:4" ht="15">
      <c r="A19" s="53" t="s">
        <v>17</v>
      </c>
      <c r="B19" s="54" t="s">
        <v>17</v>
      </c>
      <c r="C19" s="53" t="s">
        <v>28</v>
      </c>
      <c r="D19" s="55">
        <f>377.28+108.64+11.64+214.88+74.7+8</f>
        <v>795.14</v>
      </c>
    </row>
    <row r="20" spans="1:4" ht="15">
      <c r="A20" s="53" t="s">
        <v>17</v>
      </c>
      <c r="B20" s="54" t="s">
        <v>17</v>
      </c>
      <c r="C20" s="53" t="s">
        <v>29</v>
      </c>
      <c r="D20" s="78"/>
    </row>
    <row r="21" spans="1:4" ht="30">
      <c r="A21" s="53" t="s">
        <v>17</v>
      </c>
      <c r="B21" s="54" t="s">
        <v>17</v>
      </c>
      <c r="C21" s="53" t="s">
        <v>30</v>
      </c>
      <c r="D21" s="78"/>
    </row>
    <row r="22" spans="1:4" ht="15">
      <c r="A22" s="53" t="s">
        <v>17</v>
      </c>
      <c r="B22" s="54" t="s">
        <v>17</v>
      </c>
      <c r="C22" s="53" t="s">
        <v>31</v>
      </c>
      <c r="D22" s="78"/>
    </row>
    <row r="23" spans="1:4" ht="30">
      <c r="A23" s="53" t="s">
        <v>17</v>
      </c>
      <c r="B23" s="54" t="s">
        <v>17</v>
      </c>
      <c r="C23" s="53" t="s">
        <v>32</v>
      </c>
      <c r="D23" s="78"/>
    </row>
    <row r="24" spans="1:4" ht="15">
      <c r="A24" s="53" t="s">
        <v>17</v>
      </c>
      <c r="B24" s="54" t="s">
        <v>17</v>
      </c>
      <c r="C24" s="53" t="s">
        <v>33</v>
      </c>
      <c r="D24" s="78"/>
    </row>
    <row r="25" spans="1:4" ht="30">
      <c r="A25" s="53" t="s">
        <v>17</v>
      </c>
      <c r="B25" s="54" t="s">
        <v>17</v>
      </c>
      <c r="C25" s="53" t="s">
        <v>34</v>
      </c>
      <c r="D25" s="78"/>
    </row>
    <row r="26" spans="1:4" ht="15">
      <c r="A26" s="53" t="s">
        <v>17</v>
      </c>
      <c r="B26" s="54" t="s">
        <v>17</v>
      </c>
      <c r="C26" s="53" t="s">
        <v>35</v>
      </c>
      <c r="D26" s="55">
        <v>79.1</v>
      </c>
    </row>
    <row r="27" spans="1:4" ht="30">
      <c r="A27" s="53" t="s">
        <v>17</v>
      </c>
      <c r="B27" s="54" t="s">
        <v>17</v>
      </c>
      <c r="C27" s="53" t="s">
        <v>36</v>
      </c>
      <c r="D27" s="78"/>
    </row>
    <row r="28" spans="1:4" ht="15">
      <c r="A28" s="53" t="s">
        <v>17</v>
      </c>
      <c r="B28" s="54" t="s">
        <v>17</v>
      </c>
      <c r="C28" s="53" t="s">
        <v>37</v>
      </c>
      <c r="D28" s="78"/>
    </row>
    <row r="29" spans="1:4" ht="30">
      <c r="A29" s="53" t="s">
        <v>17</v>
      </c>
      <c r="B29" s="54" t="s">
        <v>17</v>
      </c>
      <c r="C29" s="53" t="s">
        <v>38</v>
      </c>
      <c r="D29" s="78"/>
    </row>
    <row r="30" spans="1:4" ht="15">
      <c r="A30" s="53" t="s">
        <v>17</v>
      </c>
      <c r="B30" s="54" t="s">
        <v>17</v>
      </c>
      <c r="C30" s="53" t="s">
        <v>39</v>
      </c>
      <c r="D30" s="78"/>
    </row>
    <row r="31" spans="1:4" ht="15">
      <c r="A31" s="56" t="s">
        <v>17</v>
      </c>
      <c r="B31" s="54" t="s">
        <v>17</v>
      </c>
      <c r="C31" s="53" t="s">
        <v>40</v>
      </c>
      <c r="D31" s="78"/>
    </row>
    <row r="32" spans="1:4" ht="15">
      <c r="A32" s="53" t="s">
        <v>17</v>
      </c>
      <c r="B32" s="54" t="s">
        <v>17</v>
      </c>
      <c r="C32" s="53" t="s">
        <v>41</v>
      </c>
      <c r="D32" s="78"/>
    </row>
    <row r="33" spans="1:4" ht="15">
      <c r="A33" s="53" t="s">
        <v>42</v>
      </c>
      <c r="B33" s="55">
        <v>164.4</v>
      </c>
      <c r="C33" s="53" t="s">
        <v>43</v>
      </c>
      <c r="D33" s="78"/>
    </row>
    <row r="34" spans="1:4" ht="30">
      <c r="A34" s="53" t="s">
        <v>44</v>
      </c>
      <c r="B34" s="78"/>
      <c r="C34" s="53" t="s">
        <v>45</v>
      </c>
      <c r="D34" s="78"/>
    </row>
    <row r="35" spans="1:4" ht="15">
      <c r="A35" s="53" t="s">
        <v>46</v>
      </c>
      <c r="B35" s="55">
        <v>164.4</v>
      </c>
      <c r="C35" s="53" t="s">
        <v>17</v>
      </c>
      <c r="D35" s="54" t="s">
        <v>17</v>
      </c>
    </row>
    <row r="36" spans="1:4" ht="15">
      <c r="A36" s="53" t="s">
        <v>17</v>
      </c>
      <c r="B36" s="54" t="s">
        <v>17</v>
      </c>
      <c r="C36" s="56" t="s">
        <v>17</v>
      </c>
      <c r="D36" s="54" t="s">
        <v>17</v>
      </c>
    </row>
    <row r="37" spans="1:4" ht="15">
      <c r="A37" s="53" t="s">
        <v>17</v>
      </c>
      <c r="B37" s="53" t="s">
        <v>17</v>
      </c>
      <c r="C37" s="53" t="s">
        <v>17</v>
      </c>
      <c r="D37" s="53" t="s">
        <v>17</v>
      </c>
    </row>
    <row r="38" spans="1:4" ht="15">
      <c r="A38" s="56" t="s">
        <v>47</v>
      </c>
      <c r="B38" s="55">
        <f>B33+B8</f>
        <v>2386.27</v>
      </c>
      <c r="C38" s="56" t="s">
        <v>48</v>
      </c>
      <c r="D38" s="55">
        <f>D7+D13+D14+D16+D18+D19+D26</f>
        <v>2386.27</v>
      </c>
    </row>
  </sheetData>
  <sheetProtection/>
  <mergeCells count="3">
    <mergeCell ref="A2:D2"/>
    <mergeCell ref="A5:B5"/>
    <mergeCell ref="C5:D5"/>
  </mergeCells>
  <printOptions horizontalCentered="1"/>
  <pageMargins left="0" right="0" top="0.31" bottom="0.08" header="0" footer="0"/>
  <pageSetup fitToHeight="1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3">
      <selection activeCell="E12" sqref="E12"/>
    </sheetView>
  </sheetViews>
  <sheetFormatPr defaultColWidth="9.00390625" defaultRowHeight="15"/>
  <cols>
    <col min="1" max="1" width="12.7109375" style="65" bestFit="1" customWidth="1"/>
    <col min="2" max="2" width="43.140625" style="65" customWidth="1"/>
    <col min="3" max="3" width="8.421875" style="66" customWidth="1"/>
    <col min="4" max="4" width="9.00390625" style="66" customWidth="1"/>
    <col min="5" max="5" width="11.00390625" style="66" bestFit="1" customWidth="1"/>
    <col min="6" max="7" width="13.00390625" style="66" bestFit="1" customWidth="1"/>
    <col min="8" max="10" width="9.00390625" style="66" customWidth="1"/>
    <col min="11" max="16384" width="9.00390625" style="65" customWidth="1"/>
  </cols>
  <sheetData>
    <row r="1" ht="13.5">
      <c r="A1" s="67" t="s">
        <v>49</v>
      </c>
    </row>
    <row r="2" spans="1:10" ht="22.5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</row>
    <row r="3" ht="13.5">
      <c r="J3" s="21" t="s">
        <v>2</v>
      </c>
    </row>
    <row r="4" spans="1:10" ht="13.5" customHeight="1">
      <c r="A4" s="22" t="s">
        <v>51</v>
      </c>
      <c r="B4" s="69"/>
      <c r="C4" s="22" t="s">
        <v>52</v>
      </c>
      <c r="D4" s="22" t="s">
        <v>42</v>
      </c>
      <c r="E4" s="70" t="s">
        <v>53</v>
      </c>
      <c r="F4" s="70" t="s">
        <v>54</v>
      </c>
      <c r="G4" s="70" t="s">
        <v>55</v>
      </c>
      <c r="H4" s="71" t="s">
        <v>56</v>
      </c>
      <c r="I4" s="70" t="s">
        <v>57</v>
      </c>
      <c r="J4" s="22" t="s">
        <v>58</v>
      </c>
    </row>
    <row r="5" spans="1:10" ht="13.5">
      <c r="A5" s="22" t="s">
        <v>59</v>
      </c>
      <c r="B5" s="22" t="s">
        <v>60</v>
      </c>
      <c r="C5" s="69"/>
      <c r="D5" s="69"/>
      <c r="E5" s="69"/>
      <c r="F5" s="69"/>
      <c r="G5" s="69"/>
      <c r="H5" s="72"/>
      <c r="I5" s="69"/>
      <c r="J5" s="69"/>
    </row>
    <row r="6" spans="1:10" ht="13.5">
      <c r="A6" s="73"/>
      <c r="B6" s="22" t="s">
        <v>52</v>
      </c>
      <c r="C6" s="25">
        <f>D6+E6</f>
        <v>2386.2700000000004</v>
      </c>
      <c r="D6" s="25">
        <v>164.4</v>
      </c>
      <c r="E6" s="25">
        <f>E7+E16+E19+E27+E32+E37+E46</f>
        <v>2221.8700000000003</v>
      </c>
      <c r="F6" s="69"/>
      <c r="G6" s="69"/>
      <c r="H6" s="69"/>
      <c r="I6" s="69"/>
      <c r="J6" s="69"/>
    </row>
    <row r="7" spans="1:10" s="65" customFormat="1" ht="13.5">
      <c r="A7" s="28" t="s">
        <v>61</v>
      </c>
      <c r="B7" s="28" t="s">
        <v>62</v>
      </c>
      <c r="C7" s="25">
        <f aca="true" t="shared" si="0" ref="C7:C44">D7+E7</f>
        <v>775.75</v>
      </c>
      <c r="D7" s="28"/>
      <c r="E7" s="25">
        <f>E8+E10+E12+E14</f>
        <v>775.75</v>
      </c>
      <c r="F7" s="69"/>
      <c r="G7" s="69"/>
      <c r="H7" s="69"/>
      <c r="I7" s="69"/>
      <c r="J7" s="69"/>
    </row>
    <row r="8" spans="1:10" ht="13.5">
      <c r="A8" s="28" t="s">
        <v>63</v>
      </c>
      <c r="B8" s="28" t="s">
        <v>64</v>
      </c>
      <c r="C8" s="25">
        <f t="shared" si="0"/>
        <v>17.35</v>
      </c>
      <c r="D8" s="28"/>
      <c r="E8" s="25">
        <f>E9</f>
        <v>17.35</v>
      </c>
      <c r="F8" s="69"/>
      <c r="G8" s="69"/>
      <c r="H8" s="69"/>
      <c r="I8" s="69"/>
      <c r="J8" s="69"/>
    </row>
    <row r="9" spans="1:10" ht="13.5">
      <c r="A9" s="28" t="s">
        <v>65</v>
      </c>
      <c r="B9" s="28" t="s">
        <v>66</v>
      </c>
      <c r="C9" s="25">
        <f t="shared" si="0"/>
        <v>17.35</v>
      </c>
      <c r="D9" s="28"/>
      <c r="E9" s="25">
        <f>10.8+3.88+2.67</f>
        <v>17.35</v>
      </c>
      <c r="F9" s="69"/>
      <c r="G9" s="69"/>
      <c r="H9" s="69"/>
      <c r="I9" s="69"/>
      <c r="J9" s="69"/>
    </row>
    <row r="10" spans="1:10" ht="13.5">
      <c r="A10" s="28" t="s">
        <v>67</v>
      </c>
      <c r="B10" s="28" t="s">
        <v>68</v>
      </c>
      <c r="C10" s="25">
        <f t="shared" si="0"/>
        <v>615.75</v>
      </c>
      <c r="D10" s="28"/>
      <c r="E10" s="25">
        <f>E11</f>
        <v>615.75</v>
      </c>
      <c r="F10" s="69"/>
      <c r="G10" s="69"/>
      <c r="H10" s="69"/>
      <c r="I10" s="69"/>
      <c r="J10" s="69"/>
    </row>
    <row r="11" spans="1:10" ht="13.5">
      <c r="A11" s="28" t="s">
        <v>69</v>
      </c>
      <c r="B11" s="28" t="s">
        <v>66</v>
      </c>
      <c r="C11" s="25">
        <f t="shared" si="0"/>
        <v>615.75</v>
      </c>
      <c r="D11" s="28"/>
      <c r="E11" s="25">
        <f>423.71+50+88.04+54</f>
        <v>615.75</v>
      </c>
      <c r="F11" s="69"/>
      <c r="G11" s="69"/>
      <c r="H11" s="69"/>
      <c r="I11" s="69"/>
      <c r="J11" s="69"/>
    </row>
    <row r="12" spans="1:10" ht="13.5">
      <c r="A12" s="28" t="s">
        <v>70</v>
      </c>
      <c r="B12" s="28" t="s">
        <v>71</v>
      </c>
      <c r="C12" s="25">
        <f t="shared" si="0"/>
        <v>70.68</v>
      </c>
      <c r="D12" s="28"/>
      <c r="E12" s="25">
        <f>E13</f>
        <v>70.68</v>
      </c>
      <c r="F12" s="69"/>
      <c r="G12" s="69"/>
      <c r="H12" s="69"/>
      <c r="I12" s="69"/>
      <c r="J12" s="69"/>
    </row>
    <row r="13" spans="1:10" ht="13.5">
      <c r="A13" s="28" t="s">
        <v>72</v>
      </c>
      <c r="B13" s="28" t="s">
        <v>66</v>
      </c>
      <c r="C13" s="25">
        <f t="shared" si="0"/>
        <v>70.68</v>
      </c>
      <c r="D13" s="28"/>
      <c r="E13" s="25">
        <f>57.34+13.34</f>
        <v>70.68</v>
      </c>
      <c r="F13" s="69"/>
      <c r="G13" s="69"/>
      <c r="H13" s="69"/>
      <c r="I13" s="69"/>
      <c r="J13" s="69"/>
    </row>
    <row r="14" spans="1:10" ht="13.5">
      <c r="A14" s="28" t="s">
        <v>73</v>
      </c>
      <c r="B14" s="28" t="s">
        <v>74</v>
      </c>
      <c r="C14" s="25">
        <f t="shared" si="0"/>
        <v>71.97</v>
      </c>
      <c r="D14" s="28"/>
      <c r="E14" s="25">
        <f>E15</f>
        <v>71.97</v>
      </c>
      <c r="F14" s="69"/>
      <c r="G14" s="69"/>
      <c r="H14" s="69"/>
      <c r="I14" s="69"/>
      <c r="J14" s="69"/>
    </row>
    <row r="15" spans="1:10" ht="13.5">
      <c r="A15" s="28" t="s">
        <v>75</v>
      </c>
      <c r="B15" s="28" t="s">
        <v>66</v>
      </c>
      <c r="C15" s="25">
        <f t="shared" si="0"/>
        <v>71.97</v>
      </c>
      <c r="D15" s="28"/>
      <c r="E15" s="25">
        <f>39.23+3.88*5+13.34</f>
        <v>71.97</v>
      </c>
      <c r="F15" s="69"/>
      <c r="G15" s="69"/>
      <c r="H15" s="69"/>
      <c r="I15" s="69"/>
      <c r="J15" s="69"/>
    </row>
    <row r="16" spans="1:10" ht="13.5">
      <c r="A16" s="28" t="s">
        <v>76</v>
      </c>
      <c r="B16" s="28" t="s">
        <v>77</v>
      </c>
      <c r="C16" s="25">
        <f t="shared" si="0"/>
        <v>65.13</v>
      </c>
      <c r="D16" s="28"/>
      <c r="E16" s="25">
        <f>E17</f>
        <v>65.13</v>
      </c>
      <c r="F16" s="69"/>
      <c r="G16" s="69"/>
      <c r="H16" s="69"/>
      <c r="I16" s="69"/>
      <c r="J16" s="69"/>
    </row>
    <row r="17" spans="1:10" ht="13.5">
      <c r="A17" s="28" t="s">
        <v>78</v>
      </c>
      <c r="B17" s="28" t="s">
        <v>79</v>
      </c>
      <c r="C17" s="25">
        <f t="shared" si="0"/>
        <v>65.13</v>
      </c>
      <c r="D17" s="28"/>
      <c r="E17" s="25">
        <f>E18</f>
        <v>65.13</v>
      </c>
      <c r="F17" s="69"/>
      <c r="G17" s="69"/>
      <c r="H17" s="69"/>
      <c r="I17" s="69"/>
      <c r="J17" s="69"/>
    </row>
    <row r="18" spans="1:10" ht="13.5">
      <c r="A18" s="28" t="s">
        <v>80</v>
      </c>
      <c r="B18" s="28" t="s">
        <v>81</v>
      </c>
      <c r="C18" s="25">
        <f t="shared" si="0"/>
        <v>65.13</v>
      </c>
      <c r="D18" s="28"/>
      <c r="E18" s="25">
        <v>65.13</v>
      </c>
      <c r="F18" s="69"/>
      <c r="G18" s="69"/>
      <c r="H18" s="69"/>
      <c r="I18" s="69"/>
      <c r="J18" s="69"/>
    </row>
    <row r="19" spans="1:10" ht="13.5">
      <c r="A19" s="28" t="s">
        <v>82</v>
      </c>
      <c r="B19" s="28" t="s">
        <v>83</v>
      </c>
      <c r="C19" s="25">
        <f t="shared" si="0"/>
        <v>281.59000000000003</v>
      </c>
      <c r="D19" s="28"/>
      <c r="E19" s="25">
        <f>E20+E22</f>
        <v>281.59000000000003</v>
      </c>
      <c r="F19" s="69"/>
      <c r="G19" s="69"/>
      <c r="H19" s="69"/>
      <c r="I19" s="69"/>
      <c r="J19" s="69"/>
    </row>
    <row r="20" spans="1:10" ht="13.5">
      <c r="A20" s="28" t="s">
        <v>84</v>
      </c>
      <c r="B20" s="28" t="s">
        <v>85</v>
      </c>
      <c r="C20" s="25">
        <f t="shared" si="0"/>
        <v>91.21000000000001</v>
      </c>
      <c r="D20" s="28"/>
      <c r="E20" s="25">
        <f>E21</f>
        <v>91.21000000000001</v>
      </c>
      <c r="F20" s="69"/>
      <c r="G20" s="69"/>
      <c r="H20" s="69"/>
      <c r="I20" s="69"/>
      <c r="J20" s="69"/>
    </row>
    <row r="21" spans="1:10" ht="13.5">
      <c r="A21" s="28" t="s">
        <v>86</v>
      </c>
      <c r="B21" s="28" t="s">
        <v>87</v>
      </c>
      <c r="C21" s="25">
        <f t="shared" si="0"/>
        <v>91.21000000000001</v>
      </c>
      <c r="D21" s="28"/>
      <c r="E21" s="25">
        <f>45.37+27.16+18.68</f>
        <v>91.21000000000001</v>
      </c>
      <c r="F21" s="69"/>
      <c r="G21" s="69"/>
      <c r="H21" s="69"/>
      <c r="I21" s="69"/>
      <c r="J21" s="69"/>
    </row>
    <row r="22" spans="1:10" ht="13.5">
      <c r="A22" s="28" t="s">
        <v>88</v>
      </c>
      <c r="B22" s="28" t="s">
        <v>89</v>
      </c>
      <c r="C22" s="25">
        <f t="shared" si="0"/>
        <v>190.38</v>
      </c>
      <c r="D22" s="28"/>
      <c r="E22" s="25">
        <v>190.38</v>
      </c>
      <c r="F22" s="69"/>
      <c r="G22" s="69"/>
      <c r="H22" s="69"/>
      <c r="I22" s="69"/>
      <c r="J22" s="69"/>
    </row>
    <row r="23" spans="1:10" ht="13.5">
      <c r="A23" s="28" t="s">
        <v>90</v>
      </c>
      <c r="B23" s="28" t="s">
        <v>91</v>
      </c>
      <c r="C23" s="25">
        <f t="shared" si="0"/>
        <v>5.21</v>
      </c>
      <c r="D23" s="28"/>
      <c r="E23" s="25">
        <v>5.21</v>
      </c>
      <c r="F23" s="69"/>
      <c r="G23" s="69"/>
      <c r="H23" s="69"/>
      <c r="I23" s="69"/>
      <c r="J23" s="69"/>
    </row>
    <row r="24" spans="1:10" ht="13.5">
      <c r="A24" s="28" t="s">
        <v>92</v>
      </c>
      <c r="B24" s="28" t="s">
        <v>93</v>
      </c>
      <c r="C24" s="25">
        <f t="shared" si="0"/>
        <v>0.61</v>
      </c>
      <c r="D24" s="28"/>
      <c r="E24" s="25">
        <v>0.61</v>
      </c>
      <c r="F24" s="69"/>
      <c r="G24" s="69"/>
      <c r="H24" s="69"/>
      <c r="I24" s="69"/>
      <c r="J24" s="69"/>
    </row>
    <row r="25" spans="1:10" ht="13.5">
      <c r="A25" s="28" t="s">
        <v>94</v>
      </c>
      <c r="B25" s="28" t="s">
        <v>95</v>
      </c>
      <c r="C25" s="25">
        <f t="shared" si="0"/>
        <v>131.83</v>
      </c>
      <c r="D25" s="28"/>
      <c r="E25" s="25">
        <v>131.83</v>
      </c>
      <c r="F25" s="69"/>
      <c r="G25" s="69"/>
      <c r="H25" s="69"/>
      <c r="I25" s="69"/>
      <c r="J25" s="69"/>
    </row>
    <row r="26" spans="1:10" ht="13.5">
      <c r="A26" s="28" t="s">
        <v>96</v>
      </c>
      <c r="B26" s="28" t="s">
        <v>97</v>
      </c>
      <c r="C26" s="25">
        <f t="shared" si="0"/>
        <v>52.73</v>
      </c>
      <c r="D26" s="28"/>
      <c r="E26" s="25">
        <v>52.73</v>
      </c>
      <c r="F26" s="69"/>
      <c r="G26" s="69"/>
      <c r="H26" s="69"/>
      <c r="I26" s="69"/>
      <c r="J26" s="69"/>
    </row>
    <row r="27" spans="1:10" ht="13.5">
      <c r="A27" s="28" t="s">
        <v>98</v>
      </c>
      <c r="B27" s="28" t="s">
        <v>99</v>
      </c>
      <c r="C27" s="25">
        <f t="shared" si="0"/>
        <v>127.42</v>
      </c>
      <c r="D27" s="28"/>
      <c r="E27" s="25">
        <f>E28+E30</f>
        <v>127.42</v>
      </c>
      <c r="F27" s="69"/>
      <c r="G27" s="69"/>
      <c r="H27" s="69"/>
      <c r="I27" s="69"/>
      <c r="J27" s="69"/>
    </row>
    <row r="28" spans="1:10" ht="13.5">
      <c r="A28" s="28" t="s">
        <v>100</v>
      </c>
      <c r="B28" s="28" t="s">
        <v>101</v>
      </c>
      <c r="C28" s="25">
        <f t="shared" si="0"/>
        <v>30.8</v>
      </c>
      <c r="D28" s="28"/>
      <c r="E28" s="25">
        <f>E29</f>
        <v>30.8</v>
      </c>
      <c r="F28" s="69"/>
      <c r="G28" s="69"/>
      <c r="H28" s="69"/>
      <c r="I28" s="69"/>
      <c r="J28" s="69"/>
    </row>
    <row r="29" spans="1:10" ht="13.5">
      <c r="A29" s="28" t="s">
        <v>102</v>
      </c>
      <c r="B29" s="28" t="s">
        <v>103</v>
      </c>
      <c r="C29" s="25">
        <f t="shared" si="0"/>
        <v>30.8</v>
      </c>
      <c r="D29" s="28"/>
      <c r="E29" s="25">
        <f>17.7+7.76+5.34</f>
        <v>30.8</v>
      </c>
      <c r="F29" s="69"/>
      <c r="G29" s="69"/>
      <c r="H29" s="69"/>
      <c r="I29" s="69"/>
      <c r="J29" s="69"/>
    </row>
    <row r="30" spans="1:10" ht="13.5">
      <c r="A30" s="28" t="s">
        <v>104</v>
      </c>
      <c r="B30" s="28" t="s">
        <v>105</v>
      </c>
      <c r="C30" s="25">
        <f t="shared" si="0"/>
        <v>96.62</v>
      </c>
      <c r="D30" s="28"/>
      <c r="E30" s="25">
        <v>96.62</v>
      </c>
      <c r="F30" s="69"/>
      <c r="G30" s="69"/>
      <c r="H30" s="69"/>
      <c r="I30" s="69"/>
      <c r="J30" s="69"/>
    </row>
    <row r="31" spans="1:10" ht="13.5">
      <c r="A31" s="28" t="s">
        <v>106</v>
      </c>
      <c r="B31" s="28" t="s">
        <v>107</v>
      </c>
      <c r="C31" s="25">
        <f t="shared" si="0"/>
        <v>96.62</v>
      </c>
      <c r="D31" s="28"/>
      <c r="E31" s="25">
        <v>96.62</v>
      </c>
      <c r="F31" s="69"/>
      <c r="G31" s="69"/>
      <c r="H31" s="69"/>
      <c r="I31" s="69"/>
      <c r="J31" s="69"/>
    </row>
    <row r="32" spans="1:10" ht="13.5">
      <c r="A32" s="28" t="s">
        <v>108</v>
      </c>
      <c r="B32" s="28" t="s">
        <v>109</v>
      </c>
      <c r="C32" s="25">
        <f t="shared" si="0"/>
        <v>262.14</v>
      </c>
      <c r="D32" s="28"/>
      <c r="E32" s="36">
        <f>E33+E35</f>
        <v>262.14</v>
      </c>
      <c r="F32" s="69"/>
      <c r="G32" s="69"/>
      <c r="H32" s="69"/>
      <c r="I32" s="69"/>
      <c r="J32" s="69"/>
    </row>
    <row r="33" spans="1:10" ht="13.5">
      <c r="A33" s="28" t="s">
        <v>110</v>
      </c>
      <c r="B33" s="28" t="s">
        <v>111</v>
      </c>
      <c r="C33" s="25">
        <f t="shared" si="0"/>
        <v>62.14</v>
      </c>
      <c r="D33" s="28"/>
      <c r="E33" s="36">
        <f>E34</f>
        <v>62.14</v>
      </c>
      <c r="F33" s="69"/>
      <c r="G33" s="69"/>
      <c r="H33" s="69"/>
      <c r="I33" s="69"/>
      <c r="J33" s="69"/>
    </row>
    <row r="34" spans="1:10" ht="13.5">
      <c r="A34" s="28" t="s">
        <v>112</v>
      </c>
      <c r="B34" s="28" t="s">
        <v>113</v>
      </c>
      <c r="C34" s="25">
        <f t="shared" si="0"/>
        <v>62.14</v>
      </c>
      <c r="D34" s="28"/>
      <c r="E34" s="36">
        <f>48.8+13.34</f>
        <v>62.14</v>
      </c>
      <c r="F34" s="74"/>
      <c r="G34" s="74"/>
      <c r="H34" s="74"/>
      <c r="I34" s="74"/>
      <c r="J34" s="74"/>
    </row>
    <row r="35" spans="1:10" ht="13.5">
      <c r="A35" s="28">
        <v>21203</v>
      </c>
      <c r="B35" s="28" t="s">
        <v>114</v>
      </c>
      <c r="C35" s="25">
        <v>200</v>
      </c>
      <c r="D35" s="28"/>
      <c r="E35" s="36">
        <v>200</v>
      </c>
      <c r="F35" s="74"/>
      <c r="G35" s="74"/>
      <c r="H35" s="74"/>
      <c r="I35" s="74"/>
      <c r="J35" s="74"/>
    </row>
    <row r="36" spans="1:10" ht="13.5">
      <c r="A36" s="28">
        <v>2120303</v>
      </c>
      <c r="B36" s="28" t="s">
        <v>115</v>
      </c>
      <c r="C36" s="25">
        <v>200</v>
      </c>
      <c r="D36" s="28"/>
      <c r="E36" s="36">
        <v>200</v>
      </c>
      <c r="F36" s="74"/>
      <c r="G36" s="74"/>
      <c r="H36" s="74"/>
      <c r="I36" s="74"/>
      <c r="J36" s="74"/>
    </row>
    <row r="37" spans="1:10" ht="13.5">
      <c r="A37" s="28" t="s">
        <v>116</v>
      </c>
      <c r="B37" s="28" t="s">
        <v>117</v>
      </c>
      <c r="C37" s="25">
        <f aca="true" t="shared" si="1" ref="C37:C48">D37+E37</f>
        <v>795.14</v>
      </c>
      <c r="D37" s="25">
        <v>164.4</v>
      </c>
      <c r="E37" s="36">
        <f>E38+E40+E42</f>
        <v>630.74</v>
      </c>
      <c r="F37" s="74"/>
      <c r="G37" s="74"/>
      <c r="H37" s="74"/>
      <c r="I37" s="74"/>
      <c r="J37" s="74"/>
    </row>
    <row r="38" spans="1:10" ht="13.5">
      <c r="A38" s="28" t="s">
        <v>118</v>
      </c>
      <c r="B38" s="28" t="s">
        <v>119</v>
      </c>
      <c r="C38" s="25">
        <f t="shared" si="1"/>
        <v>374.86</v>
      </c>
      <c r="D38" s="28"/>
      <c r="E38" s="36">
        <f>E39</f>
        <v>374.86</v>
      </c>
      <c r="F38" s="74"/>
      <c r="G38" s="74"/>
      <c r="H38" s="74"/>
      <c r="I38" s="74"/>
      <c r="J38" s="74"/>
    </row>
    <row r="39" spans="1:10" ht="13.5">
      <c r="A39" s="28" t="s">
        <v>120</v>
      </c>
      <c r="B39" s="28" t="s">
        <v>121</v>
      </c>
      <c r="C39" s="25">
        <f t="shared" si="1"/>
        <v>374.86</v>
      </c>
      <c r="D39" s="28"/>
      <c r="E39" s="36">
        <f>191.52+108.64+74.7</f>
        <v>374.86</v>
      </c>
      <c r="F39" s="74"/>
      <c r="G39" s="74"/>
      <c r="H39" s="74"/>
      <c r="I39" s="74"/>
      <c r="J39" s="74"/>
    </row>
    <row r="40" spans="1:10" ht="13.5">
      <c r="A40" s="28" t="s">
        <v>122</v>
      </c>
      <c r="B40" s="28" t="s">
        <v>123</v>
      </c>
      <c r="C40" s="25">
        <f t="shared" si="1"/>
        <v>41</v>
      </c>
      <c r="D40" s="28"/>
      <c r="E40" s="36">
        <f>E41</f>
        <v>41</v>
      </c>
      <c r="F40" s="74"/>
      <c r="G40" s="74"/>
      <c r="H40" s="74"/>
      <c r="I40" s="74"/>
      <c r="J40" s="74"/>
    </row>
    <row r="41" spans="1:10" ht="13.5">
      <c r="A41" s="28" t="s">
        <v>124</v>
      </c>
      <c r="B41" s="28" t="s">
        <v>125</v>
      </c>
      <c r="C41" s="25">
        <f t="shared" si="1"/>
        <v>41</v>
      </c>
      <c r="D41" s="28"/>
      <c r="E41" s="36">
        <v>41</v>
      </c>
      <c r="F41" s="74"/>
      <c r="G41" s="74"/>
      <c r="H41" s="74"/>
      <c r="I41" s="74"/>
      <c r="J41" s="74"/>
    </row>
    <row r="42" spans="1:10" ht="13.5">
      <c r="A42" s="28">
        <v>21307</v>
      </c>
      <c r="B42" s="28" t="s">
        <v>126</v>
      </c>
      <c r="C42" s="25">
        <f t="shared" si="1"/>
        <v>214.88</v>
      </c>
      <c r="D42" s="28"/>
      <c r="E42" s="36">
        <v>214.88</v>
      </c>
      <c r="F42" s="74"/>
      <c r="G42" s="74"/>
      <c r="H42" s="74"/>
      <c r="I42" s="74"/>
      <c r="J42" s="74"/>
    </row>
    <row r="43" spans="1:10" ht="13.5">
      <c r="A43" s="28">
        <v>2130705</v>
      </c>
      <c r="B43" s="28" t="s">
        <v>127</v>
      </c>
      <c r="C43" s="25">
        <f t="shared" si="1"/>
        <v>214.88</v>
      </c>
      <c r="D43" s="28"/>
      <c r="E43" s="36">
        <v>214.88</v>
      </c>
      <c r="F43" s="74"/>
      <c r="G43" s="74"/>
      <c r="H43" s="74"/>
      <c r="I43" s="74"/>
      <c r="J43" s="74"/>
    </row>
    <row r="44" spans="1:10" ht="13.5">
      <c r="A44" s="28" t="s">
        <v>128</v>
      </c>
      <c r="B44" s="28" t="s">
        <v>129</v>
      </c>
      <c r="C44" s="25">
        <f t="shared" si="1"/>
        <v>164.4</v>
      </c>
      <c r="D44" s="25">
        <v>164.4</v>
      </c>
      <c r="E44" s="39"/>
      <c r="F44" s="74"/>
      <c r="G44" s="74"/>
      <c r="H44" s="74"/>
      <c r="I44" s="74"/>
      <c r="J44" s="74"/>
    </row>
    <row r="45" spans="1:10" ht="13.5">
      <c r="A45" s="28" t="s">
        <v>130</v>
      </c>
      <c r="B45" s="28" t="s">
        <v>131</v>
      </c>
      <c r="C45" s="25">
        <f t="shared" si="1"/>
        <v>164.4</v>
      </c>
      <c r="D45" s="25">
        <v>164.4</v>
      </c>
      <c r="E45" s="39"/>
      <c r="F45" s="74"/>
      <c r="G45" s="74"/>
      <c r="H45" s="74"/>
      <c r="I45" s="74"/>
      <c r="J45" s="74"/>
    </row>
    <row r="46" spans="1:10" s="65" customFormat="1" ht="13.5">
      <c r="A46" s="28" t="s">
        <v>132</v>
      </c>
      <c r="B46" s="28" t="s">
        <v>133</v>
      </c>
      <c r="C46" s="25">
        <f t="shared" si="1"/>
        <v>79.1</v>
      </c>
      <c r="D46" s="28"/>
      <c r="E46" s="36">
        <v>79.1</v>
      </c>
      <c r="F46" s="74"/>
      <c r="G46" s="74"/>
      <c r="H46" s="74"/>
      <c r="I46" s="74"/>
      <c r="J46" s="74"/>
    </row>
    <row r="47" spans="1:10" ht="13.5">
      <c r="A47" s="28" t="s">
        <v>134</v>
      </c>
      <c r="B47" s="28" t="s">
        <v>135</v>
      </c>
      <c r="C47" s="25">
        <f t="shared" si="1"/>
        <v>79.1</v>
      </c>
      <c r="D47" s="28"/>
      <c r="E47" s="36">
        <v>79.1</v>
      </c>
      <c r="F47" s="74"/>
      <c r="G47" s="74"/>
      <c r="H47" s="74"/>
      <c r="I47" s="74"/>
      <c r="J47" s="74"/>
    </row>
    <row r="48" spans="1:10" ht="13.5">
      <c r="A48" s="28" t="s">
        <v>136</v>
      </c>
      <c r="B48" s="28" t="s">
        <v>137</v>
      </c>
      <c r="C48" s="25">
        <f t="shared" si="1"/>
        <v>79.1</v>
      </c>
      <c r="D48" s="28"/>
      <c r="E48" s="36">
        <v>79.1</v>
      </c>
      <c r="F48" s="74"/>
      <c r="G48" s="74"/>
      <c r="H48" s="74"/>
      <c r="I48" s="74"/>
      <c r="J48" s="74"/>
    </row>
  </sheetData>
  <sheetProtection/>
  <mergeCells count="10">
    <mergeCell ref="A2:J2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0.28" bottom="0.31" header="0" footer="0"/>
  <pageSetup fitToHeight="1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D12" sqref="D12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8.421875" style="57" customWidth="1"/>
    <col min="4" max="4" width="9.00390625" style="4" customWidth="1"/>
    <col min="5" max="7" width="9.00390625" style="57" customWidth="1"/>
  </cols>
  <sheetData>
    <row r="1" ht="13.5">
      <c r="A1" s="1" t="s">
        <v>138</v>
      </c>
    </row>
    <row r="2" spans="1:7" ht="23.25" customHeight="1">
      <c r="A2" s="2" t="s">
        <v>139</v>
      </c>
      <c r="B2" s="2"/>
      <c r="C2" s="2"/>
      <c r="D2" s="58"/>
      <c r="E2" s="2"/>
      <c r="F2" s="2"/>
      <c r="G2" s="2"/>
    </row>
    <row r="3" ht="13.5">
      <c r="G3" s="4" t="s">
        <v>2</v>
      </c>
    </row>
    <row r="4" spans="1:7" ht="19.5" customHeight="1">
      <c r="A4" s="5" t="s">
        <v>59</v>
      </c>
      <c r="B4" s="5" t="s">
        <v>60</v>
      </c>
      <c r="C4" s="5" t="s">
        <v>52</v>
      </c>
      <c r="D4" s="59" t="s">
        <v>140</v>
      </c>
      <c r="E4" s="8" t="s">
        <v>141</v>
      </c>
      <c r="F4" s="9"/>
      <c r="G4" s="60" t="s">
        <v>142</v>
      </c>
    </row>
    <row r="5" spans="1:7" ht="17.25" customHeight="1">
      <c r="A5" s="10"/>
      <c r="B5" s="10"/>
      <c r="C5" s="10"/>
      <c r="D5" s="61"/>
      <c r="E5" s="6" t="s">
        <v>143</v>
      </c>
      <c r="F5" s="6" t="s">
        <v>144</v>
      </c>
      <c r="G5" s="62"/>
    </row>
    <row r="6" spans="1:7" ht="15.75" customHeight="1">
      <c r="A6" s="6"/>
      <c r="B6" s="12" t="s">
        <v>52</v>
      </c>
      <c r="C6" s="25">
        <f>D6+F6</f>
        <v>2386.2700000000004</v>
      </c>
      <c r="D6" s="38">
        <f>D7+D16+D19+D27+D32+D37+D46</f>
        <v>2221.8700000000003</v>
      </c>
      <c r="E6" s="28"/>
      <c r="F6" s="25">
        <v>164.4</v>
      </c>
      <c r="G6" s="6"/>
    </row>
    <row r="7" spans="1:7" ht="13.5">
      <c r="A7" s="28" t="s">
        <v>61</v>
      </c>
      <c r="B7" s="28" t="s">
        <v>62</v>
      </c>
      <c r="C7" s="25">
        <f aca="true" t="shared" si="0" ref="C7:C44">D7+F7</f>
        <v>775.75</v>
      </c>
      <c r="D7" s="38">
        <f>D8+D10+D12+D14</f>
        <v>775.75</v>
      </c>
      <c r="E7" s="28"/>
      <c r="F7" s="28"/>
      <c r="G7" s="6"/>
    </row>
    <row r="8" spans="1:7" ht="13.5">
      <c r="A8" s="28" t="s">
        <v>63</v>
      </c>
      <c r="B8" s="28" t="s">
        <v>64</v>
      </c>
      <c r="C8" s="25">
        <f t="shared" si="0"/>
        <v>17.35</v>
      </c>
      <c r="D8" s="38">
        <f>D9</f>
        <v>17.35</v>
      </c>
      <c r="E8" s="28"/>
      <c r="F8" s="28"/>
      <c r="G8" s="6"/>
    </row>
    <row r="9" spans="1:7" ht="13.5">
      <c r="A9" s="28" t="s">
        <v>65</v>
      </c>
      <c r="B9" s="28" t="s">
        <v>66</v>
      </c>
      <c r="C9" s="25">
        <f t="shared" si="0"/>
        <v>17.35</v>
      </c>
      <c r="D9" s="38">
        <v>17.35</v>
      </c>
      <c r="E9" s="28"/>
      <c r="F9" s="28"/>
      <c r="G9" s="6"/>
    </row>
    <row r="10" spans="1:7" ht="13.5">
      <c r="A10" s="28" t="s">
        <v>67</v>
      </c>
      <c r="B10" s="28" t="s">
        <v>68</v>
      </c>
      <c r="C10" s="25">
        <f t="shared" si="0"/>
        <v>615.75</v>
      </c>
      <c r="D10" s="38">
        <f>D11</f>
        <v>615.75</v>
      </c>
      <c r="E10" s="28"/>
      <c r="F10" s="28"/>
      <c r="G10" s="6"/>
    </row>
    <row r="11" spans="1:7" ht="13.5">
      <c r="A11" s="28" t="s">
        <v>69</v>
      </c>
      <c r="B11" s="28" t="s">
        <v>66</v>
      </c>
      <c r="C11" s="25">
        <f t="shared" si="0"/>
        <v>615.75</v>
      </c>
      <c r="D11" s="38">
        <f>561.75+54</f>
        <v>615.75</v>
      </c>
      <c r="E11" s="28"/>
      <c r="F11" s="28"/>
      <c r="G11" s="6"/>
    </row>
    <row r="12" spans="1:7" ht="13.5">
      <c r="A12" s="28" t="s">
        <v>70</v>
      </c>
      <c r="B12" s="28" t="s">
        <v>71</v>
      </c>
      <c r="C12" s="25">
        <f t="shared" si="0"/>
        <v>70.68</v>
      </c>
      <c r="D12" s="38">
        <f>D13</f>
        <v>70.68</v>
      </c>
      <c r="E12" s="28"/>
      <c r="F12" s="28"/>
      <c r="G12" s="6"/>
    </row>
    <row r="13" spans="1:7" ht="13.5">
      <c r="A13" s="28" t="s">
        <v>72</v>
      </c>
      <c r="B13" s="28" t="s">
        <v>66</v>
      </c>
      <c r="C13" s="25">
        <f t="shared" si="0"/>
        <v>70.68</v>
      </c>
      <c r="D13" s="38">
        <v>70.68</v>
      </c>
      <c r="E13" s="28"/>
      <c r="F13" s="28"/>
      <c r="G13" s="6"/>
    </row>
    <row r="14" spans="1:7" ht="13.5">
      <c r="A14" s="28" t="s">
        <v>73</v>
      </c>
      <c r="B14" s="28" t="s">
        <v>74</v>
      </c>
      <c r="C14" s="25">
        <f t="shared" si="0"/>
        <v>71.97</v>
      </c>
      <c r="D14" s="38">
        <f>D15</f>
        <v>71.97</v>
      </c>
      <c r="E14" s="28"/>
      <c r="F14" s="28"/>
      <c r="G14" s="6"/>
    </row>
    <row r="15" spans="1:7" ht="13.5">
      <c r="A15" s="28" t="s">
        <v>75</v>
      </c>
      <c r="B15" s="28" t="s">
        <v>66</v>
      </c>
      <c r="C15" s="25">
        <f t="shared" si="0"/>
        <v>71.97</v>
      </c>
      <c r="D15" s="38">
        <v>71.97</v>
      </c>
      <c r="E15" s="28"/>
      <c r="F15" s="28"/>
      <c r="G15" s="6"/>
    </row>
    <row r="16" spans="1:7" ht="13.5">
      <c r="A16" s="28" t="s">
        <v>76</v>
      </c>
      <c r="B16" s="28" t="s">
        <v>77</v>
      </c>
      <c r="C16" s="25">
        <f t="shared" si="0"/>
        <v>65.13</v>
      </c>
      <c r="D16" s="38">
        <f>D17</f>
        <v>65.13</v>
      </c>
      <c r="E16" s="28"/>
      <c r="F16" s="28"/>
      <c r="G16" s="6"/>
    </row>
    <row r="17" spans="1:7" ht="13.5">
      <c r="A17" s="28" t="s">
        <v>78</v>
      </c>
      <c r="B17" s="28" t="s">
        <v>79</v>
      </c>
      <c r="C17" s="25">
        <f t="shared" si="0"/>
        <v>65.13</v>
      </c>
      <c r="D17" s="38">
        <v>65.13</v>
      </c>
      <c r="E17" s="28"/>
      <c r="F17" s="28"/>
      <c r="G17" s="6"/>
    </row>
    <row r="18" spans="1:7" ht="13.5">
      <c r="A18" s="28" t="s">
        <v>80</v>
      </c>
      <c r="B18" s="28" t="s">
        <v>81</v>
      </c>
      <c r="C18" s="25">
        <f t="shared" si="0"/>
        <v>65.13</v>
      </c>
      <c r="D18" s="38">
        <v>65.13</v>
      </c>
      <c r="E18" s="28"/>
      <c r="F18" s="28"/>
      <c r="G18" s="6"/>
    </row>
    <row r="19" spans="1:7" ht="13.5">
      <c r="A19" s="28" t="s">
        <v>82</v>
      </c>
      <c r="B19" s="28" t="s">
        <v>83</v>
      </c>
      <c r="C19" s="25">
        <f t="shared" si="0"/>
        <v>281.59</v>
      </c>
      <c r="D19" s="38">
        <f>D20+D22</f>
        <v>281.59</v>
      </c>
      <c r="E19" s="28"/>
      <c r="F19" s="28"/>
      <c r="G19" s="6"/>
    </row>
    <row r="20" spans="1:7" ht="13.5">
      <c r="A20" s="28" t="s">
        <v>84</v>
      </c>
      <c r="B20" s="28" t="s">
        <v>85</v>
      </c>
      <c r="C20" s="25">
        <f t="shared" si="0"/>
        <v>91.21</v>
      </c>
      <c r="D20" s="38">
        <f>D21</f>
        <v>91.21</v>
      </c>
      <c r="E20" s="28"/>
      <c r="F20" s="28"/>
      <c r="G20" s="6"/>
    </row>
    <row r="21" spans="1:7" ht="13.5">
      <c r="A21" s="28" t="s">
        <v>86</v>
      </c>
      <c r="B21" s="28" t="s">
        <v>87</v>
      </c>
      <c r="C21" s="25">
        <f t="shared" si="0"/>
        <v>91.21</v>
      </c>
      <c r="D21" s="38">
        <v>91.21</v>
      </c>
      <c r="E21" s="28"/>
      <c r="F21" s="28"/>
      <c r="G21" s="6"/>
    </row>
    <row r="22" spans="1:7" ht="13.5">
      <c r="A22" s="28" t="s">
        <v>88</v>
      </c>
      <c r="B22" s="28" t="s">
        <v>89</v>
      </c>
      <c r="C22" s="25">
        <f t="shared" si="0"/>
        <v>190.38</v>
      </c>
      <c r="D22" s="38">
        <v>190.38</v>
      </c>
      <c r="E22" s="28"/>
      <c r="F22" s="28"/>
      <c r="G22" s="6"/>
    </row>
    <row r="23" spans="1:7" ht="13.5">
      <c r="A23" s="28" t="s">
        <v>90</v>
      </c>
      <c r="B23" s="28" t="s">
        <v>91</v>
      </c>
      <c r="C23" s="25">
        <f t="shared" si="0"/>
        <v>5.21</v>
      </c>
      <c r="D23" s="38">
        <v>5.21</v>
      </c>
      <c r="E23" s="28"/>
      <c r="F23" s="28"/>
      <c r="G23" s="6"/>
    </row>
    <row r="24" spans="1:7" ht="13.5">
      <c r="A24" s="28" t="s">
        <v>92</v>
      </c>
      <c r="B24" s="28" t="s">
        <v>93</v>
      </c>
      <c r="C24" s="25">
        <f t="shared" si="0"/>
        <v>0.61</v>
      </c>
      <c r="D24" s="38">
        <v>0.61</v>
      </c>
      <c r="E24" s="28"/>
      <c r="F24" s="28"/>
      <c r="G24" s="6"/>
    </row>
    <row r="25" spans="1:7" ht="13.5">
      <c r="A25" s="28" t="s">
        <v>94</v>
      </c>
      <c r="B25" s="28" t="s">
        <v>95</v>
      </c>
      <c r="C25" s="25">
        <f t="shared" si="0"/>
        <v>131.83</v>
      </c>
      <c r="D25" s="38">
        <v>131.83</v>
      </c>
      <c r="E25" s="28"/>
      <c r="F25" s="28"/>
      <c r="G25" s="6"/>
    </row>
    <row r="26" spans="1:7" ht="13.5">
      <c r="A26" s="28" t="s">
        <v>96</v>
      </c>
      <c r="B26" s="28" t="s">
        <v>97</v>
      </c>
      <c r="C26" s="25">
        <f t="shared" si="0"/>
        <v>52.73</v>
      </c>
      <c r="D26" s="38">
        <v>52.73</v>
      </c>
      <c r="E26" s="28"/>
      <c r="F26" s="28"/>
      <c r="G26" s="6"/>
    </row>
    <row r="27" spans="1:7" ht="13.5">
      <c r="A27" s="28" t="s">
        <v>98</v>
      </c>
      <c r="B27" s="28" t="s">
        <v>99</v>
      </c>
      <c r="C27" s="25">
        <f t="shared" si="0"/>
        <v>127.42</v>
      </c>
      <c r="D27" s="38">
        <f>D28+D30</f>
        <v>127.42</v>
      </c>
      <c r="E27" s="28"/>
      <c r="F27" s="28"/>
      <c r="G27" s="6"/>
    </row>
    <row r="28" spans="1:7" ht="13.5">
      <c r="A28" s="28" t="s">
        <v>100</v>
      </c>
      <c r="B28" s="28" t="s">
        <v>101</v>
      </c>
      <c r="C28" s="25">
        <f t="shared" si="0"/>
        <v>30.8</v>
      </c>
      <c r="D28" s="38">
        <f>D29</f>
        <v>30.8</v>
      </c>
      <c r="E28" s="28"/>
      <c r="F28" s="28"/>
      <c r="G28" s="6"/>
    </row>
    <row r="29" spans="1:7" ht="13.5">
      <c r="A29" s="28" t="s">
        <v>102</v>
      </c>
      <c r="B29" s="28" t="s">
        <v>103</v>
      </c>
      <c r="C29" s="25">
        <f aca="true" t="shared" si="1" ref="C29:C48">D29+F29</f>
        <v>30.8</v>
      </c>
      <c r="D29" s="38">
        <v>30.8</v>
      </c>
      <c r="E29" s="28"/>
      <c r="F29" s="28"/>
      <c r="G29" s="6"/>
    </row>
    <row r="30" spans="1:7" ht="13.5">
      <c r="A30" s="28" t="s">
        <v>104</v>
      </c>
      <c r="B30" s="28" t="s">
        <v>105</v>
      </c>
      <c r="C30" s="25">
        <f t="shared" si="1"/>
        <v>96.62</v>
      </c>
      <c r="D30" s="38">
        <v>96.62</v>
      </c>
      <c r="E30" s="28"/>
      <c r="F30" s="28"/>
      <c r="G30" s="6"/>
    </row>
    <row r="31" spans="1:7" ht="13.5">
      <c r="A31" s="28" t="s">
        <v>106</v>
      </c>
      <c r="B31" s="28" t="s">
        <v>107</v>
      </c>
      <c r="C31" s="25">
        <f t="shared" si="1"/>
        <v>96.62</v>
      </c>
      <c r="D31" s="38">
        <v>96.62</v>
      </c>
      <c r="E31" s="28"/>
      <c r="F31" s="28"/>
      <c r="G31" s="6"/>
    </row>
    <row r="32" spans="1:7" ht="13.5">
      <c r="A32" s="28" t="s">
        <v>108</v>
      </c>
      <c r="B32" s="28" t="s">
        <v>109</v>
      </c>
      <c r="C32" s="25">
        <f t="shared" si="1"/>
        <v>262.14</v>
      </c>
      <c r="D32" s="38">
        <f>D33+D35</f>
        <v>262.14</v>
      </c>
      <c r="E32" s="28"/>
      <c r="F32" s="39"/>
      <c r="G32" s="6"/>
    </row>
    <row r="33" spans="1:7" ht="13.5">
      <c r="A33" s="28" t="s">
        <v>110</v>
      </c>
      <c r="B33" s="28" t="s">
        <v>111</v>
      </c>
      <c r="C33" s="25">
        <f t="shared" si="1"/>
        <v>62.14</v>
      </c>
      <c r="D33" s="38">
        <f>D34</f>
        <v>62.14</v>
      </c>
      <c r="E33" s="28"/>
      <c r="F33" s="39"/>
      <c r="G33" s="63"/>
    </row>
    <row r="34" spans="1:7" ht="13.5">
      <c r="A34" s="28" t="s">
        <v>112</v>
      </c>
      <c r="B34" s="28" t="s">
        <v>113</v>
      </c>
      <c r="C34" s="25">
        <f t="shared" si="1"/>
        <v>62.14</v>
      </c>
      <c r="D34" s="38">
        <v>62.14</v>
      </c>
      <c r="E34" s="28"/>
      <c r="F34" s="39"/>
      <c r="G34" s="63"/>
    </row>
    <row r="35" spans="1:7" ht="13.5">
      <c r="A35" s="28">
        <v>21203</v>
      </c>
      <c r="B35" s="28" t="s">
        <v>114</v>
      </c>
      <c r="C35" s="25">
        <f t="shared" si="1"/>
        <v>200</v>
      </c>
      <c r="D35" s="38">
        <v>200</v>
      </c>
      <c r="E35" s="28"/>
      <c r="F35" s="39"/>
      <c r="G35" s="63"/>
    </row>
    <row r="36" spans="1:7" ht="13.5">
      <c r="A36" s="28">
        <v>2120303</v>
      </c>
      <c r="B36" s="28" t="s">
        <v>115</v>
      </c>
      <c r="C36" s="25">
        <f t="shared" si="1"/>
        <v>200</v>
      </c>
      <c r="D36" s="38">
        <v>200</v>
      </c>
      <c r="E36" s="28"/>
      <c r="F36" s="39"/>
      <c r="G36" s="63"/>
    </row>
    <row r="37" spans="1:7" ht="13.5">
      <c r="A37" s="28" t="s">
        <v>116</v>
      </c>
      <c r="B37" s="28" t="s">
        <v>117</v>
      </c>
      <c r="C37" s="25">
        <f t="shared" si="1"/>
        <v>795.14</v>
      </c>
      <c r="D37" s="38">
        <f>D38+D40+D44</f>
        <v>630.74</v>
      </c>
      <c r="E37" s="28"/>
      <c r="F37" s="36">
        <v>164.4</v>
      </c>
      <c r="G37" s="63"/>
    </row>
    <row r="38" spans="1:7" ht="13.5">
      <c r="A38" s="28" t="s">
        <v>118</v>
      </c>
      <c r="B38" s="28" t="s">
        <v>119</v>
      </c>
      <c r="C38" s="25">
        <f t="shared" si="1"/>
        <v>374.86</v>
      </c>
      <c r="D38" s="38">
        <f>D39</f>
        <v>374.86</v>
      </c>
      <c r="E38" s="28"/>
      <c r="F38" s="39"/>
      <c r="G38" s="63"/>
    </row>
    <row r="39" spans="1:7" ht="13.5">
      <c r="A39" s="28" t="s">
        <v>120</v>
      </c>
      <c r="B39" s="28" t="s">
        <v>121</v>
      </c>
      <c r="C39" s="25">
        <f t="shared" si="1"/>
        <v>374.86</v>
      </c>
      <c r="D39" s="38">
        <v>374.86</v>
      </c>
      <c r="E39" s="28"/>
      <c r="F39" s="39"/>
      <c r="G39" s="63"/>
    </row>
    <row r="40" spans="1:7" ht="13.5">
      <c r="A40" s="28" t="s">
        <v>122</v>
      </c>
      <c r="B40" s="28" t="s">
        <v>123</v>
      </c>
      <c r="C40" s="25">
        <f t="shared" si="1"/>
        <v>41</v>
      </c>
      <c r="D40" s="38">
        <f>D41</f>
        <v>41</v>
      </c>
      <c r="E40" s="28"/>
      <c r="F40" s="39"/>
      <c r="G40" s="63"/>
    </row>
    <row r="41" spans="1:7" ht="13.5">
      <c r="A41" s="28" t="s">
        <v>124</v>
      </c>
      <c r="B41" s="28" t="s">
        <v>125</v>
      </c>
      <c r="C41" s="25">
        <f t="shared" si="1"/>
        <v>41</v>
      </c>
      <c r="D41" s="38">
        <v>41</v>
      </c>
      <c r="E41" s="28"/>
      <c r="F41" s="39"/>
      <c r="G41" s="63"/>
    </row>
    <row r="42" spans="1:7" ht="13.5">
      <c r="A42" s="28" t="s">
        <v>128</v>
      </c>
      <c r="B42" s="28" t="s">
        <v>129</v>
      </c>
      <c r="C42" s="25">
        <f t="shared" si="1"/>
        <v>164.4</v>
      </c>
      <c r="D42" s="44"/>
      <c r="E42" s="28"/>
      <c r="F42" s="36">
        <v>164.4</v>
      </c>
      <c r="G42" s="63"/>
    </row>
    <row r="43" spans="1:7" ht="13.5">
      <c r="A43" s="28" t="s">
        <v>130</v>
      </c>
      <c r="B43" s="28" t="s">
        <v>131</v>
      </c>
      <c r="C43" s="25">
        <f t="shared" si="1"/>
        <v>164.4</v>
      </c>
      <c r="D43" s="44"/>
      <c r="E43" s="28"/>
      <c r="F43" s="36">
        <v>164.4</v>
      </c>
      <c r="G43" s="63"/>
    </row>
    <row r="44" spans="1:7" ht="13.5">
      <c r="A44" s="64">
        <v>21307</v>
      </c>
      <c r="B44" s="64" t="s">
        <v>126</v>
      </c>
      <c r="C44" s="25">
        <f t="shared" si="1"/>
        <v>214.88</v>
      </c>
      <c r="D44" s="44">
        <v>214.88</v>
      </c>
      <c r="E44" s="28"/>
      <c r="F44" s="36"/>
      <c r="G44" s="63"/>
    </row>
    <row r="45" spans="1:7" ht="13.5">
      <c r="A45" s="64">
        <v>2130705</v>
      </c>
      <c r="B45" s="64" t="s">
        <v>127</v>
      </c>
      <c r="C45" s="25">
        <f t="shared" si="1"/>
        <v>214.88</v>
      </c>
      <c r="D45" s="44">
        <v>214.88</v>
      </c>
      <c r="E45" s="28"/>
      <c r="F45" s="36"/>
      <c r="G45" s="63"/>
    </row>
    <row r="46" spans="1:7" ht="13.5">
      <c r="A46" s="28" t="s">
        <v>132</v>
      </c>
      <c r="B46" s="28" t="s">
        <v>133</v>
      </c>
      <c r="C46" s="25">
        <f t="shared" si="1"/>
        <v>79.1</v>
      </c>
      <c r="D46" s="38">
        <v>79.1</v>
      </c>
      <c r="E46" s="28"/>
      <c r="F46" s="39"/>
      <c r="G46" s="63"/>
    </row>
    <row r="47" spans="1:7" ht="13.5">
      <c r="A47" s="28" t="s">
        <v>134</v>
      </c>
      <c r="B47" s="28" t="s">
        <v>135</v>
      </c>
      <c r="C47" s="25">
        <f t="shared" si="1"/>
        <v>79.1</v>
      </c>
      <c r="D47" s="38">
        <v>79.1</v>
      </c>
      <c r="E47" s="28"/>
      <c r="F47" s="39"/>
      <c r="G47" s="63"/>
    </row>
    <row r="48" spans="1:7" ht="13.5">
      <c r="A48" s="28" t="s">
        <v>136</v>
      </c>
      <c r="B48" s="28" t="s">
        <v>137</v>
      </c>
      <c r="C48" s="25">
        <f t="shared" si="1"/>
        <v>79.1</v>
      </c>
      <c r="D48" s="38">
        <v>79.1</v>
      </c>
      <c r="E48" s="28"/>
      <c r="F48" s="39"/>
      <c r="G48" s="63"/>
    </row>
  </sheetData>
  <sheetProtection/>
  <mergeCells count="7">
    <mergeCell ref="A2:G2"/>
    <mergeCell ref="E4:F4"/>
    <mergeCell ref="A4:A5"/>
    <mergeCell ref="B4:B5"/>
    <mergeCell ref="C4:C5"/>
    <mergeCell ref="D4:D5"/>
    <mergeCell ref="G4:G5"/>
  </mergeCells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D22" sqref="D22"/>
    </sheetView>
  </sheetViews>
  <sheetFormatPr defaultColWidth="9.00390625" defaultRowHeight="15"/>
  <cols>
    <col min="1" max="1" width="23.28125" style="0" customWidth="1"/>
    <col min="2" max="2" width="15.8515625" style="0" customWidth="1"/>
    <col min="3" max="3" width="23.28125" style="0" customWidth="1"/>
    <col min="4" max="4" width="14.00390625" style="0" customWidth="1"/>
    <col min="5" max="5" width="15.140625" style="0" customWidth="1"/>
    <col min="6" max="7" width="17.00390625" style="0" customWidth="1"/>
  </cols>
  <sheetData>
    <row r="1" ht="13.5">
      <c r="A1" t="s">
        <v>145</v>
      </c>
    </row>
    <row r="2" spans="1:7" ht="22.5">
      <c r="A2" s="2" t="s">
        <v>146</v>
      </c>
      <c r="B2" s="2"/>
      <c r="C2" s="2"/>
      <c r="D2" s="2"/>
      <c r="E2" s="2"/>
      <c r="F2" s="2"/>
      <c r="G2" s="2"/>
    </row>
    <row r="4" ht="13.5">
      <c r="G4" s="4" t="s">
        <v>2</v>
      </c>
    </row>
    <row r="5" spans="1:7" ht="15">
      <c r="A5" s="46" t="s">
        <v>3</v>
      </c>
      <c r="B5" s="47"/>
      <c r="C5" s="46" t="s">
        <v>4</v>
      </c>
      <c r="D5" s="48"/>
      <c r="E5" s="48"/>
      <c r="F5" s="48"/>
      <c r="G5" s="47"/>
    </row>
    <row r="6" spans="1:7" ht="30">
      <c r="A6" s="49" t="s">
        <v>5</v>
      </c>
      <c r="B6" s="49" t="s">
        <v>6</v>
      </c>
      <c r="C6" s="49" t="s">
        <v>7</v>
      </c>
      <c r="D6" s="49" t="s">
        <v>6</v>
      </c>
      <c r="E6" s="50" t="s">
        <v>147</v>
      </c>
      <c r="F6" s="50" t="s">
        <v>148</v>
      </c>
      <c r="G6" s="50" t="s">
        <v>149</v>
      </c>
    </row>
    <row r="7" spans="1:7" ht="15">
      <c r="A7" s="50" t="s">
        <v>8</v>
      </c>
      <c r="B7" s="51">
        <v>2221.87</v>
      </c>
      <c r="C7" s="50" t="s">
        <v>9</v>
      </c>
      <c r="D7" s="51">
        <f>E7</f>
        <v>775.75</v>
      </c>
      <c r="E7" s="51">
        <f>721.75+54</f>
        <v>775.75</v>
      </c>
      <c r="F7" s="52"/>
      <c r="G7" s="52"/>
    </row>
    <row r="8" spans="1:7" ht="15">
      <c r="A8" s="53" t="s">
        <v>150</v>
      </c>
      <c r="B8" s="51">
        <v>2221.87</v>
      </c>
      <c r="C8" s="50" t="s">
        <v>11</v>
      </c>
      <c r="D8" s="51"/>
      <c r="E8" s="52"/>
      <c r="F8" s="52"/>
      <c r="G8" s="52"/>
    </row>
    <row r="9" spans="1:7" ht="15">
      <c r="A9" s="53" t="s">
        <v>151</v>
      </c>
      <c r="B9" s="52"/>
      <c r="C9" s="50" t="s">
        <v>13</v>
      </c>
      <c r="D9" s="51"/>
      <c r="E9" s="52"/>
      <c r="F9" s="52"/>
      <c r="G9" s="52"/>
    </row>
    <row r="10" spans="1:7" ht="30">
      <c r="A10" s="53" t="s">
        <v>152</v>
      </c>
      <c r="B10" s="52"/>
      <c r="C10" s="50" t="s">
        <v>15</v>
      </c>
      <c r="D10" s="51"/>
      <c r="E10" s="52"/>
      <c r="F10" s="52"/>
      <c r="G10" s="52"/>
    </row>
    <row r="11" spans="1:7" ht="15">
      <c r="A11" s="53" t="s">
        <v>17</v>
      </c>
      <c r="B11" s="54" t="s">
        <v>17</v>
      </c>
      <c r="C11" s="50" t="s">
        <v>18</v>
      </c>
      <c r="D11" s="51"/>
      <c r="E11" s="52"/>
      <c r="F11" s="52"/>
      <c r="G11" s="52"/>
    </row>
    <row r="12" spans="1:7" ht="15">
      <c r="A12" s="53" t="s">
        <v>17</v>
      </c>
      <c r="B12" s="54" t="s">
        <v>17</v>
      </c>
      <c r="C12" s="50" t="s">
        <v>20</v>
      </c>
      <c r="D12" s="51"/>
      <c r="E12" s="52"/>
      <c r="F12" s="52"/>
      <c r="G12" s="52"/>
    </row>
    <row r="13" spans="1:7" ht="15">
      <c r="A13" s="53" t="s">
        <v>17</v>
      </c>
      <c r="B13" s="54" t="s">
        <v>17</v>
      </c>
      <c r="C13" s="50" t="s">
        <v>22</v>
      </c>
      <c r="D13" s="51">
        <f aca="true" t="shared" si="0" ref="D13:D19">E13</f>
        <v>65.13</v>
      </c>
      <c r="E13" s="51">
        <v>65.13</v>
      </c>
      <c r="F13" s="52"/>
      <c r="G13" s="52"/>
    </row>
    <row r="14" spans="1:7" ht="15">
      <c r="A14" s="53" t="s">
        <v>17</v>
      </c>
      <c r="B14" s="54" t="s">
        <v>17</v>
      </c>
      <c r="C14" s="50" t="s">
        <v>23</v>
      </c>
      <c r="D14" s="51">
        <f t="shared" si="0"/>
        <v>281.59</v>
      </c>
      <c r="E14" s="51">
        <v>281.59</v>
      </c>
      <c r="F14" s="52"/>
      <c r="G14" s="52"/>
    </row>
    <row r="15" spans="1:7" ht="15">
      <c r="A15" s="53" t="s">
        <v>17</v>
      </c>
      <c r="B15" s="54" t="s">
        <v>17</v>
      </c>
      <c r="C15" s="50" t="s">
        <v>24</v>
      </c>
      <c r="D15" s="51"/>
      <c r="E15" s="52"/>
      <c r="F15" s="52"/>
      <c r="G15" s="52"/>
    </row>
    <row r="16" spans="1:7" ht="15">
      <c r="A16" s="53" t="s">
        <v>17</v>
      </c>
      <c r="B16" s="54" t="s">
        <v>17</v>
      </c>
      <c r="C16" s="50" t="s">
        <v>25</v>
      </c>
      <c r="D16" s="51">
        <f t="shared" si="0"/>
        <v>127.42</v>
      </c>
      <c r="E16" s="51">
        <v>127.42</v>
      </c>
      <c r="F16" s="52"/>
      <c r="G16" s="52"/>
    </row>
    <row r="17" spans="1:7" ht="15">
      <c r="A17" s="53" t="s">
        <v>17</v>
      </c>
      <c r="B17" s="54" t="s">
        <v>17</v>
      </c>
      <c r="C17" s="50" t="s">
        <v>26</v>
      </c>
      <c r="D17" s="51"/>
      <c r="E17" s="52"/>
      <c r="F17" s="52"/>
      <c r="G17" s="52"/>
    </row>
    <row r="18" spans="1:7" ht="15">
      <c r="A18" s="53" t="s">
        <v>17</v>
      </c>
      <c r="B18" s="54" t="s">
        <v>17</v>
      </c>
      <c r="C18" s="50" t="s">
        <v>27</v>
      </c>
      <c r="D18" s="51">
        <f t="shared" si="0"/>
        <v>262.14</v>
      </c>
      <c r="E18" s="51">
        <v>262.14</v>
      </c>
      <c r="F18" s="52"/>
      <c r="G18" s="52"/>
    </row>
    <row r="19" spans="1:7" ht="15">
      <c r="A19" s="53" t="s">
        <v>17</v>
      </c>
      <c r="B19" s="54" t="s">
        <v>17</v>
      </c>
      <c r="C19" s="50" t="s">
        <v>28</v>
      </c>
      <c r="D19" s="51">
        <f t="shared" si="0"/>
        <v>630.74</v>
      </c>
      <c r="E19" s="55">
        <f>795.14-164.4</f>
        <v>630.74</v>
      </c>
      <c r="F19" s="52"/>
      <c r="G19" s="52"/>
    </row>
    <row r="20" spans="1:7" ht="15">
      <c r="A20" s="50" t="s">
        <v>42</v>
      </c>
      <c r="B20" s="52"/>
      <c r="C20" s="50" t="s">
        <v>29</v>
      </c>
      <c r="D20" s="51"/>
      <c r="E20" s="52"/>
      <c r="F20" s="52"/>
      <c r="G20" s="52"/>
    </row>
    <row r="21" spans="1:7" ht="30">
      <c r="A21" s="53" t="s">
        <v>150</v>
      </c>
      <c r="B21" s="52"/>
      <c r="C21" s="50" t="s">
        <v>30</v>
      </c>
      <c r="D21" s="51"/>
      <c r="E21" s="52"/>
      <c r="F21" s="52"/>
      <c r="G21" s="52"/>
    </row>
    <row r="22" spans="1:7" ht="30">
      <c r="A22" s="53" t="s">
        <v>151</v>
      </c>
      <c r="B22" s="52"/>
      <c r="C22" s="50" t="s">
        <v>31</v>
      </c>
      <c r="D22" s="51"/>
      <c r="E22" s="52"/>
      <c r="F22" s="52"/>
      <c r="G22" s="52"/>
    </row>
    <row r="23" spans="1:7" ht="30">
      <c r="A23" s="53" t="s">
        <v>152</v>
      </c>
      <c r="B23" s="52"/>
      <c r="C23" s="50" t="s">
        <v>32</v>
      </c>
      <c r="D23" s="51"/>
      <c r="E23" s="52"/>
      <c r="F23" s="52"/>
      <c r="G23" s="52"/>
    </row>
    <row r="24" spans="1:7" ht="30">
      <c r="A24" s="53" t="s">
        <v>17</v>
      </c>
      <c r="B24" s="54" t="s">
        <v>17</v>
      </c>
      <c r="C24" s="50" t="s">
        <v>33</v>
      </c>
      <c r="D24" s="51"/>
      <c r="E24" s="52"/>
      <c r="F24" s="52"/>
      <c r="G24" s="52"/>
    </row>
    <row r="25" spans="1:7" ht="30">
      <c r="A25" s="53" t="s">
        <v>17</v>
      </c>
      <c r="B25" s="54" t="s">
        <v>17</v>
      </c>
      <c r="C25" s="50" t="s">
        <v>34</v>
      </c>
      <c r="D25" s="51"/>
      <c r="E25" s="52"/>
      <c r="F25" s="52"/>
      <c r="G25" s="52"/>
    </row>
    <row r="26" spans="1:7" ht="15">
      <c r="A26" s="53" t="s">
        <v>17</v>
      </c>
      <c r="B26" s="54" t="s">
        <v>17</v>
      </c>
      <c r="C26" s="50" t="s">
        <v>35</v>
      </c>
      <c r="D26" s="51">
        <f>E26</f>
        <v>79.1</v>
      </c>
      <c r="E26" s="51">
        <v>79.1</v>
      </c>
      <c r="F26" s="52"/>
      <c r="G26" s="52"/>
    </row>
    <row r="27" spans="1:7" ht="30">
      <c r="A27" s="53" t="s">
        <v>17</v>
      </c>
      <c r="B27" s="54" t="s">
        <v>17</v>
      </c>
      <c r="C27" s="50" t="s">
        <v>153</v>
      </c>
      <c r="D27" s="51"/>
      <c r="E27" s="52"/>
      <c r="F27" s="52"/>
      <c r="G27" s="52"/>
    </row>
    <row r="28" spans="1:7" ht="30">
      <c r="A28" s="53" t="s">
        <v>17</v>
      </c>
      <c r="B28" s="54" t="s">
        <v>17</v>
      </c>
      <c r="C28" s="50" t="s">
        <v>154</v>
      </c>
      <c r="D28" s="51"/>
      <c r="E28" s="52"/>
      <c r="F28" s="52"/>
      <c r="G28" s="52"/>
    </row>
    <row r="29" spans="1:7" ht="15">
      <c r="A29" s="53" t="s">
        <v>17</v>
      </c>
      <c r="B29" s="54" t="s">
        <v>17</v>
      </c>
      <c r="C29" s="50" t="s">
        <v>37</v>
      </c>
      <c r="D29" s="51"/>
      <c r="E29" s="52"/>
      <c r="F29" s="52"/>
      <c r="G29" s="52"/>
    </row>
    <row r="30" spans="1:7" ht="15">
      <c r="A30" s="53" t="s">
        <v>17</v>
      </c>
      <c r="B30" s="54" t="s">
        <v>17</v>
      </c>
      <c r="C30" s="50" t="s">
        <v>155</v>
      </c>
      <c r="D30" s="51"/>
      <c r="E30" s="52"/>
      <c r="F30" s="52"/>
      <c r="G30" s="52"/>
    </row>
    <row r="31" spans="1:7" ht="15">
      <c r="A31" s="53" t="s">
        <v>17</v>
      </c>
      <c r="B31" s="54" t="s">
        <v>17</v>
      </c>
      <c r="C31" s="50" t="s">
        <v>156</v>
      </c>
      <c r="D31" s="51"/>
      <c r="E31" s="52"/>
      <c r="F31" s="52"/>
      <c r="G31" s="52"/>
    </row>
    <row r="32" spans="1:7" ht="15">
      <c r="A32" s="53" t="s">
        <v>17</v>
      </c>
      <c r="B32" s="54" t="s">
        <v>17</v>
      </c>
      <c r="C32" s="50" t="s">
        <v>157</v>
      </c>
      <c r="D32" s="51"/>
      <c r="E32" s="52"/>
      <c r="F32" s="52"/>
      <c r="G32" s="52"/>
    </row>
    <row r="33" spans="1:7" ht="15">
      <c r="A33" s="53" t="s">
        <v>17</v>
      </c>
      <c r="B33" s="54" t="s">
        <v>17</v>
      </c>
      <c r="C33" s="50" t="s">
        <v>158</v>
      </c>
      <c r="D33" s="51"/>
      <c r="E33" s="52"/>
      <c r="F33" s="52"/>
      <c r="G33" s="52"/>
    </row>
    <row r="34" spans="1:7" ht="30">
      <c r="A34" s="53" t="s">
        <v>17</v>
      </c>
      <c r="B34" s="54" t="s">
        <v>17</v>
      </c>
      <c r="C34" s="50" t="s">
        <v>159</v>
      </c>
      <c r="D34" s="51"/>
      <c r="E34" s="52"/>
      <c r="F34" s="52"/>
      <c r="G34" s="52"/>
    </row>
    <row r="35" spans="1:7" ht="15">
      <c r="A35" s="53" t="s">
        <v>17</v>
      </c>
      <c r="B35" s="54" t="s">
        <v>17</v>
      </c>
      <c r="C35" s="53" t="s">
        <v>17</v>
      </c>
      <c r="D35" s="51">
        <f>E35</f>
      </c>
      <c r="E35" s="53" t="s">
        <v>17</v>
      </c>
      <c r="F35" s="53" t="s">
        <v>17</v>
      </c>
      <c r="G35" s="53" t="s">
        <v>17</v>
      </c>
    </row>
    <row r="36" spans="1:7" ht="15">
      <c r="A36" s="56" t="s">
        <v>17</v>
      </c>
      <c r="B36" s="54" t="s">
        <v>17</v>
      </c>
      <c r="C36" s="56" t="s">
        <v>17</v>
      </c>
      <c r="D36" s="51">
        <f>E36</f>
      </c>
      <c r="E36" s="53" t="s">
        <v>17</v>
      </c>
      <c r="F36" s="53" t="s">
        <v>17</v>
      </c>
      <c r="G36" s="53" t="s">
        <v>17</v>
      </c>
    </row>
    <row r="37" spans="1:7" ht="15">
      <c r="A37" s="53" t="s">
        <v>17</v>
      </c>
      <c r="B37" s="53" t="s">
        <v>17</v>
      </c>
      <c r="C37" s="53" t="s">
        <v>17</v>
      </c>
      <c r="D37" s="51">
        <f>E37</f>
      </c>
      <c r="E37" s="53" t="s">
        <v>17</v>
      </c>
      <c r="F37" s="53" t="s">
        <v>17</v>
      </c>
      <c r="G37" s="53" t="s">
        <v>17</v>
      </c>
    </row>
    <row r="38" spans="1:7" ht="15">
      <c r="A38" s="49" t="s">
        <v>47</v>
      </c>
      <c r="B38" s="51">
        <v>2221.87</v>
      </c>
      <c r="C38" s="49" t="s">
        <v>48</v>
      </c>
      <c r="D38" s="51">
        <f>E38</f>
        <v>2221.8700000000003</v>
      </c>
      <c r="E38" s="51">
        <f>SUM(E7:E37)</f>
        <v>2221.8700000000003</v>
      </c>
      <c r="F38" s="52"/>
      <c r="G38" s="52"/>
    </row>
  </sheetData>
  <sheetProtection/>
  <mergeCells count="3">
    <mergeCell ref="A2:G2"/>
    <mergeCell ref="A5:B5"/>
    <mergeCell ref="C5:G5"/>
  </mergeCells>
  <printOptions horizontalCentered="1"/>
  <pageMargins left="0" right="0" top="0.28" bottom="0.31" header="0" footer="0"/>
  <pageSetup fitToHeight="1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4">
      <selection activeCell="A43" sqref="A43:C44"/>
    </sheetView>
  </sheetViews>
  <sheetFormatPr defaultColWidth="9.00390625" defaultRowHeight="15"/>
  <cols>
    <col min="1" max="1" width="12.7109375" style="0" bestFit="1" customWidth="1"/>
    <col min="2" max="2" width="36.28125" style="0" customWidth="1"/>
    <col min="3" max="5" width="11.140625" style="0" customWidth="1"/>
    <col min="6" max="6" width="14.7109375" style="0" customWidth="1"/>
  </cols>
  <sheetData>
    <row r="1" ht="13.5">
      <c r="A1" t="s">
        <v>160</v>
      </c>
    </row>
    <row r="2" spans="1:6" ht="19.5" customHeight="1">
      <c r="A2" s="2" t="s">
        <v>161</v>
      </c>
      <c r="B2" s="2"/>
      <c r="C2" s="2"/>
      <c r="D2" s="2"/>
      <c r="E2" s="2"/>
      <c r="F2" s="2"/>
    </row>
    <row r="3" ht="13.5">
      <c r="F3" s="4" t="s">
        <v>2</v>
      </c>
    </row>
    <row r="4" spans="1:6" ht="25.5" customHeight="1">
      <c r="A4" s="8" t="s">
        <v>162</v>
      </c>
      <c r="B4" s="9"/>
      <c r="C4" s="8" t="s">
        <v>163</v>
      </c>
      <c r="D4" s="35"/>
      <c r="E4" s="35"/>
      <c r="F4" s="9"/>
    </row>
    <row r="5" spans="1:6" ht="14.25" customHeight="1">
      <c r="A5" s="5" t="s">
        <v>59</v>
      </c>
      <c r="B5" s="5" t="s">
        <v>60</v>
      </c>
      <c r="C5" s="5" t="s">
        <v>164</v>
      </c>
      <c r="D5" s="5" t="s">
        <v>140</v>
      </c>
      <c r="E5" s="8" t="s">
        <v>141</v>
      </c>
      <c r="F5" s="9"/>
    </row>
    <row r="6" spans="1:6" ht="16.5" customHeight="1">
      <c r="A6" s="10"/>
      <c r="B6" s="10"/>
      <c r="C6" s="10"/>
      <c r="D6" s="10"/>
      <c r="E6" s="6" t="s">
        <v>143</v>
      </c>
      <c r="F6" s="6" t="s">
        <v>144</v>
      </c>
    </row>
    <row r="7" spans="1:6" ht="13.5">
      <c r="A7" s="11"/>
      <c r="B7" s="6" t="s">
        <v>52</v>
      </c>
      <c r="C7" s="25">
        <f>D7+F7</f>
        <v>2221.8700000000003</v>
      </c>
      <c r="D7" s="25">
        <f>D8+D17+D20+D28+D33+D38+D45</f>
        <v>1806.9900000000002</v>
      </c>
      <c r="E7" s="11"/>
      <c r="F7" s="11">
        <f>F36+F43</f>
        <v>414.88</v>
      </c>
    </row>
    <row r="8" spans="1:6" ht="13.5">
      <c r="A8" s="28" t="s">
        <v>61</v>
      </c>
      <c r="B8" s="28" t="s">
        <v>62</v>
      </c>
      <c r="C8" s="25">
        <f aca="true" t="shared" si="0" ref="C8:C43">D8</f>
        <v>775.75</v>
      </c>
      <c r="D8" s="25">
        <f>D9+D11+D13+D15</f>
        <v>775.75</v>
      </c>
      <c r="E8" s="11"/>
      <c r="F8" s="11"/>
    </row>
    <row r="9" spans="1:6" ht="13.5">
      <c r="A9" s="28" t="s">
        <v>63</v>
      </c>
      <c r="B9" s="28" t="s">
        <v>64</v>
      </c>
      <c r="C9" s="25">
        <f t="shared" si="0"/>
        <v>17.35</v>
      </c>
      <c r="D9" s="25">
        <f>D10</f>
        <v>17.35</v>
      </c>
      <c r="E9" s="11"/>
      <c r="F9" s="11"/>
    </row>
    <row r="10" spans="1:6" ht="13.5">
      <c r="A10" s="28" t="s">
        <v>65</v>
      </c>
      <c r="B10" s="28" t="s">
        <v>66</v>
      </c>
      <c r="C10" s="25">
        <f t="shared" si="0"/>
        <v>17.35</v>
      </c>
      <c r="D10" s="25">
        <v>17.35</v>
      </c>
      <c r="E10" s="11"/>
      <c r="F10" s="11"/>
    </row>
    <row r="11" spans="1:6" ht="13.5">
      <c r="A11" s="28" t="s">
        <v>67</v>
      </c>
      <c r="B11" s="28" t="s">
        <v>68</v>
      </c>
      <c r="C11" s="25">
        <f t="shared" si="0"/>
        <v>615.75</v>
      </c>
      <c r="D11" s="25">
        <f>D12</f>
        <v>615.75</v>
      </c>
      <c r="E11" s="11"/>
      <c r="F11" s="11"/>
    </row>
    <row r="12" spans="1:6" ht="13.5">
      <c r="A12" s="28" t="s">
        <v>69</v>
      </c>
      <c r="B12" s="28" t="s">
        <v>66</v>
      </c>
      <c r="C12" s="25">
        <f t="shared" si="0"/>
        <v>615.75</v>
      </c>
      <c r="D12" s="25">
        <f>561.75+54</f>
        <v>615.75</v>
      </c>
      <c r="E12" s="11"/>
      <c r="F12" s="11"/>
    </row>
    <row r="13" spans="1:6" ht="13.5">
      <c r="A13" s="28" t="s">
        <v>70</v>
      </c>
      <c r="B13" s="28" t="s">
        <v>71</v>
      </c>
      <c r="C13" s="25">
        <f t="shared" si="0"/>
        <v>70.68</v>
      </c>
      <c r="D13" s="25">
        <f>D14</f>
        <v>70.68</v>
      </c>
      <c r="E13" s="11"/>
      <c r="F13" s="11"/>
    </row>
    <row r="14" spans="1:6" ht="13.5">
      <c r="A14" s="28" t="s">
        <v>72</v>
      </c>
      <c r="B14" s="28" t="s">
        <v>66</v>
      </c>
      <c r="C14" s="25">
        <f t="shared" si="0"/>
        <v>70.68</v>
      </c>
      <c r="D14" s="25">
        <v>70.68</v>
      </c>
      <c r="E14" s="11"/>
      <c r="F14" s="11"/>
    </row>
    <row r="15" spans="1:6" ht="13.5">
      <c r="A15" s="28" t="s">
        <v>73</v>
      </c>
      <c r="B15" s="28" t="s">
        <v>74</v>
      </c>
      <c r="C15" s="25">
        <f t="shared" si="0"/>
        <v>71.97</v>
      </c>
      <c r="D15" s="25">
        <f>D16</f>
        <v>71.97</v>
      </c>
      <c r="E15" s="11"/>
      <c r="F15" s="11"/>
    </row>
    <row r="16" spans="1:6" ht="13.5">
      <c r="A16" s="28" t="s">
        <v>75</v>
      </c>
      <c r="B16" s="28" t="s">
        <v>66</v>
      </c>
      <c r="C16" s="25">
        <f t="shared" si="0"/>
        <v>71.97</v>
      </c>
      <c r="D16" s="25">
        <v>71.97</v>
      </c>
      <c r="E16" s="11"/>
      <c r="F16" s="11"/>
    </row>
    <row r="17" spans="1:6" ht="13.5">
      <c r="A17" s="28" t="s">
        <v>76</v>
      </c>
      <c r="B17" s="28" t="s">
        <v>77</v>
      </c>
      <c r="C17" s="25">
        <f t="shared" si="0"/>
        <v>65.13</v>
      </c>
      <c r="D17" s="25">
        <f>D18</f>
        <v>65.13</v>
      </c>
      <c r="E17" s="11"/>
      <c r="F17" s="11"/>
    </row>
    <row r="18" spans="1:6" ht="13.5">
      <c r="A18" s="28" t="s">
        <v>78</v>
      </c>
      <c r="B18" s="28" t="s">
        <v>79</v>
      </c>
      <c r="C18" s="25">
        <f t="shared" si="0"/>
        <v>65.13</v>
      </c>
      <c r="D18" s="25">
        <v>65.13</v>
      </c>
      <c r="E18" s="11"/>
      <c r="F18" s="11"/>
    </row>
    <row r="19" spans="1:6" ht="13.5">
      <c r="A19" s="28" t="s">
        <v>80</v>
      </c>
      <c r="B19" s="28" t="s">
        <v>81</v>
      </c>
      <c r="C19" s="25">
        <f t="shared" si="0"/>
        <v>65.13</v>
      </c>
      <c r="D19" s="25">
        <v>65.13</v>
      </c>
      <c r="E19" s="11"/>
      <c r="F19" s="11"/>
    </row>
    <row r="20" spans="1:6" ht="13.5">
      <c r="A20" s="28" t="s">
        <v>82</v>
      </c>
      <c r="B20" s="28" t="s">
        <v>83</v>
      </c>
      <c r="C20" s="25">
        <f t="shared" si="0"/>
        <v>281.59</v>
      </c>
      <c r="D20" s="25">
        <f>D21+D23</f>
        <v>281.59</v>
      </c>
      <c r="E20" s="11"/>
      <c r="F20" s="11"/>
    </row>
    <row r="21" spans="1:6" ht="13.5">
      <c r="A21" s="28" t="s">
        <v>84</v>
      </c>
      <c r="B21" s="28" t="s">
        <v>85</v>
      </c>
      <c r="C21" s="25">
        <f t="shared" si="0"/>
        <v>91.21</v>
      </c>
      <c r="D21" s="25">
        <f>D22</f>
        <v>91.21</v>
      </c>
      <c r="E21" s="11"/>
      <c r="F21" s="11"/>
    </row>
    <row r="22" spans="1:6" ht="13.5">
      <c r="A22" s="28" t="s">
        <v>86</v>
      </c>
      <c r="B22" s="28" t="s">
        <v>87</v>
      </c>
      <c r="C22" s="25">
        <f t="shared" si="0"/>
        <v>91.21</v>
      </c>
      <c r="D22" s="25">
        <v>91.21</v>
      </c>
      <c r="E22" s="11"/>
      <c r="F22" s="11"/>
    </row>
    <row r="23" spans="1:6" ht="13.5">
      <c r="A23" s="28" t="s">
        <v>88</v>
      </c>
      <c r="B23" s="28" t="s">
        <v>89</v>
      </c>
      <c r="C23" s="25">
        <f t="shared" si="0"/>
        <v>190.38</v>
      </c>
      <c r="D23" s="25">
        <v>190.38</v>
      </c>
      <c r="E23" s="11"/>
      <c r="F23" s="11"/>
    </row>
    <row r="24" spans="1:6" ht="13.5">
      <c r="A24" s="28" t="s">
        <v>90</v>
      </c>
      <c r="B24" s="28" t="s">
        <v>91</v>
      </c>
      <c r="C24" s="25">
        <f t="shared" si="0"/>
        <v>5.21</v>
      </c>
      <c r="D24" s="25">
        <v>5.21</v>
      </c>
      <c r="E24" s="11"/>
      <c r="F24" s="11"/>
    </row>
    <row r="25" spans="1:6" ht="13.5">
      <c r="A25" s="28" t="s">
        <v>92</v>
      </c>
      <c r="B25" s="28" t="s">
        <v>93</v>
      </c>
      <c r="C25" s="25">
        <f t="shared" si="0"/>
        <v>0.61</v>
      </c>
      <c r="D25" s="25">
        <v>0.61</v>
      </c>
      <c r="E25" s="11"/>
      <c r="F25" s="11"/>
    </row>
    <row r="26" spans="1:6" ht="13.5">
      <c r="A26" s="28" t="s">
        <v>94</v>
      </c>
      <c r="B26" s="28" t="s">
        <v>95</v>
      </c>
      <c r="C26" s="25">
        <f t="shared" si="0"/>
        <v>131.83</v>
      </c>
      <c r="D26" s="25">
        <v>131.83</v>
      </c>
      <c r="E26" s="11"/>
      <c r="F26" s="11"/>
    </row>
    <row r="27" spans="1:6" ht="13.5">
      <c r="A27" s="28" t="s">
        <v>96</v>
      </c>
      <c r="B27" s="28" t="s">
        <v>97</v>
      </c>
      <c r="C27" s="25">
        <f t="shared" si="0"/>
        <v>52.73</v>
      </c>
      <c r="D27" s="25">
        <v>52.73</v>
      </c>
      <c r="E27" s="11"/>
      <c r="F27" s="11"/>
    </row>
    <row r="28" spans="1:6" ht="13.5">
      <c r="A28" s="28" t="s">
        <v>98</v>
      </c>
      <c r="B28" s="28" t="s">
        <v>99</v>
      </c>
      <c r="C28" s="25">
        <f t="shared" si="0"/>
        <v>127.42</v>
      </c>
      <c r="D28" s="25">
        <f>D29+D31</f>
        <v>127.42</v>
      </c>
      <c r="E28" s="11"/>
      <c r="F28" s="11"/>
    </row>
    <row r="29" spans="1:6" ht="13.5">
      <c r="A29" s="28" t="s">
        <v>100</v>
      </c>
      <c r="B29" s="28" t="s">
        <v>101</v>
      </c>
      <c r="C29" s="25">
        <f t="shared" si="0"/>
        <v>30.8</v>
      </c>
      <c r="D29" s="25">
        <f>D30</f>
        <v>30.8</v>
      </c>
      <c r="E29" s="11"/>
      <c r="F29" s="11"/>
    </row>
    <row r="30" spans="1:6" ht="13.5">
      <c r="A30" s="28" t="s">
        <v>102</v>
      </c>
      <c r="B30" s="28" t="s">
        <v>103</v>
      </c>
      <c r="C30" s="25">
        <f t="shared" si="0"/>
        <v>30.8</v>
      </c>
      <c r="D30" s="25">
        <v>30.8</v>
      </c>
      <c r="E30" s="11"/>
      <c r="F30" s="11"/>
    </row>
    <row r="31" spans="1:6" ht="13.5">
      <c r="A31" s="28" t="s">
        <v>104</v>
      </c>
      <c r="B31" s="28" t="s">
        <v>105</v>
      </c>
      <c r="C31" s="25">
        <f t="shared" si="0"/>
        <v>96.62</v>
      </c>
      <c r="D31" s="25">
        <v>96.62</v>
      </c>
      <c r="E31" s="11"/>
      <c r="F31" s="11"/>
    </row>
    <row r="32" spans="1:6" ht="13.5">
      <c r="A32" s="28" t="s">
        <v>106</v>
      </c>
      <c r="B32" s="28" t="s">
        <v>107</v>
      </c>
      <c r="C32" s="25">
        <f t="shared" si="0"/>
        <v>96.62</v>
      </c>
      <c r="D32" s="25">
        <v>96.62</v>
      </c>
      <c r="E32" s="11"/>
      <c r="F32" s="11"/>
    </row>
    <row r="33" spans="1:6" ht="13.5">
      <c r="A33" s="28" t="s">
        <v>108</v>
      </c>
      <c r="B33" s="28" t="s">
        <v>109</v>
      </c>
      <c r="C33" s="25">
        <f t="shared" si="0"/>
        <v>62.14</v>
      </c>
      <c r="D33" s="25">
        <f>D34+D36</f>
        <v>62.14</v>
      </c>
      <c r="E33" s="11"/>
      <c r="F33" s="11"/>
    </row>
    <row r="34" spans="1:6" ht="13.5">
      <c r="A34" s="28" t="s">
        <v>110</v>
      </c>
      <c r="B34" s="28" t="s">
        <v>111</v>
      </c>
      <c r="C34" s="25">
        <f t="shared" si="0"/>
        <v>62.14</v>
      </c>
      <c r="D34" s="36">
        <f>D35</f>
        <v>62.14</v>
      </c>
      <c r="E34" s="37"/>
      <c r="F34" s="37"/>
    </row>
    <row r="35" spans="1:6" ht="13.5">
      <c r="A35" s="28" t="s">
        <v>112</v>
      </c>
      <c r="B35" s="28" t="s">
        <v>113</v>
      </c>
      <c r="C35" s="25">
        <f t="shared" si="0"/>
        <v>62.14</v>
      </c>
      <c r="D35" s="36">
        <v>62.14</v>
      </c>
      <c r="E35" s="37"/>
      <c r="F35" s="37"/>
    </row>
    <row r="36" spans="1:7" ht="13.5">
      <c r="A36" s="28">
        <v>21203</v>
      </c>
      <c r="B36" s="28" t="s">
        <v>114</v>
      </c>
      <c r="C36" s="25">
        <f>D36+F36</f>
        <v>200</v>
      </c>
      <c r="D36" s="38"/>
      <c r="E36" s="39"/>
      <c r="F36" s="40">
        <v>200</v>
      </c>
      <c r="G36" s="41"/>
    </row>
    <row r="37" spans="1:7" ht="13.5">
      <c r="A37" s="28">
        <v>2120303</v>
      </c>
      <c r="B37" s="28" t="s">
        <v>115</v>
      </c>
      <c r="C37" s="25">
        <f>D37+F37</f>
        <v>200</v>
      </c>
      <c r="D37" s="38"/>
      <c r="E37" s="39"/>
      <c r="F37" s="40">
        <v>200</v>
      </c>
      <c r="G37" s="41"/>
    </row>
    <row r="38" spans="1:7" ht="13.5">
      <c r="A38" s="28" t="s">
        <v>116</v>
      </c>
      <c r="B38" s="28" t="s">
        <v>117</v>
      </c>
      <c r="C38" s="25">
        <f>D38</f>
        <v>415.86</v>
      </c>
      <c r="D38" s="36">
        <f>D39+D41+D43</f>
        <v>415.86</v>
      </c>
      <c r="E38" s="42"/>
      <c r="F38" s="37"/>
      <c r="G38" s="43"/>
    </row>
    <row r="39" spans="1:7" ht="13.5">
      <c r="A39" s="28" t="s">
        <v>118</v>
      </c>
      <c r="B39" s="28" t="s">
        <v>119</v>
      </c>
      <c r="C39" s="25">
        <f>D39</f>
        <v>374.86</v>
      </c>
      <c r="D39" s="36">
        <f>D40</f>
        <v>374.86</v>
      </c>
      <c r="E39" s="42"/>
      <c r="F39" s="37"/>
      <c r="G39" s="43"/>
    </row>
    <row r="40" spans="1:7" ht="13.5">
      <c r="A40" s="28" t="s">
        <v>120</v>
      </c>
      <c r="B40" s="28" t="s">
        <v>121</v>
      </c>
      <c r="C40" s="25">
        <f>D40</f>
        <v>374.86</v>
      </c>
      <c r="D40" s="36">
        <v>374.86</v>
      </c>
      <c r="E40" s="42"/>
      <c r="F40" s="37"/>
      <c r="G40" s="43"/>
    </row>
    <row r="41" spans="1:7" ht="13.5">
      <c r="A41" s="28" t="s">
        <v>122</v>
      </c>
      <c r="B41" s="28" t="s">
        <v>123</v>
      </c>
      <c r="C41" s="25">
        <f>D41</f>
        <v>41</v>
      </c>
      <c r="D41" s="36">
        <v>41</v>
      </c>
      <c r="E41" s="42"/>
      <c r="F41" s="37"/>
      <c r="G41" s="43"/>
    </row>
    <row r="42" spans="1:7" ht="13.5">
      <c r="A42" s="28" t="s">
        <v>124</v>
      </c>
      <c r="B42" s="28" t="s">
        <v>125</v>
      </c>
      <c r="C42" s="25">
        <f>D42</f>
        <v>41</v>
      </c>
      <c r="D42" s="36">
        <v>41</v>
      </c>
      <c r="E42" s="42"/>
      <c r="F42" s="37"/>
      <c r="G42" s="43"/>
    </row>
    <row r="43" spans="1:7" ht="13.5">
      <c r="A43" s="28">
        <v>21307</v>
      </c>
      <c r="B43" s="28" t="s">
        <v>126</v>
      </c>
      <c r="C43" s="25">
        <f>D43+F43</f>
        <v>214.88</v>
      </c>
      <c r="D43" s="44"/>
      <c r="E43" s="39"/>
      <c r="F43" s="45">
        <v>214.88</v>
      </c>
      <c r="G43" s="41"/>
    </row>
    <row r="44" spans="1:7" ht="13.5">
      <c r="A44" s="28">
        <v>2130705</v>
      </c>
      <c r="B44" s="28" t="s">
        <v>127</v>
      </c>
      <c r="C44" s="25">
        <f>D44+F44</f>
        <v>214.88</v>
      </c>
      <c r="D44" s="44"/>
      <c r="E44" s="39"/>
      <c r="F44" s="45">
        <v>214.88</v>
      </c>
      <c r="G44" s="41"/>
    </row>
    <row r="45" spans="1:7" ht="13.5">
      <c r="A45" s="28" t="s">
        <v>132</v>
      </c>
      <c r="B45" s="28" t="s">
        <v>133</v>
      </c>
      <c r="C45" s="25">
        <f>D45</f>
        <v>79.1</v>
      </c>
      <c r="D45" s="36">
        <v>79.1</v>
      </c>
      <c r="E45" s="42"/>
      <c r="F45" s="37"/>
      <c r="G45" s="43"/>
    </row>
    <row r="46" spans="1:7" ht="13.5">
      <c r="A46" s="28" t="s">
        <v>134</v>
      </c>
      <c r="B46" s="28" t="s">
        <v>135</v>
      </c>
      <c r="C46" s="25">
        <f>D46</f>
        <v>79.1</v>
      </c>
      <c r="D46" s="36">
        <v>79.1</v>
      </c>
      <c r="E46" s="42"/>
      <c r="F46" s="37"/>
      <c r="G46" s="43"/>
    </row>
    <row r="47" spans="1:7" ht="13.5">
      <c r="A47" s="28" t="s">
        <v>136</v>
      </c>
      <c r="B47" s="28" t="s">
        <v>137</v>
      </c>
      <c r="C47" s="25">
        <f>D47</f>
        <v>79.1</v>
      </c>
      <c r="D47" s="36">
        <v>79.1</v>
      </c>
      <c r="E47" s="42"/>
      <c r="F47" s="37"/>
      <c r="G47" s="43"/>
    </row>
  </sheetData>
  <sheetProtection/>
  <mergeCells count="8">
    <mergeCell ref="A2:F2"/>
    <mergeCell ref="A4:B4"/>
    <mergeCell ref="C4:F4"/>
    <mergeCell ref="E5:F5"/>
    <mergeCell ref="A5:A6"/>
    <mergeCell ref="B5:B6"/>
    <mergeCell ref="C5:C6"/>
    <mergeCell ref="D5:D6"/>
  </mergeCells>
  <printOptions horizontalCentered="1"/>
  <pageMargins left="0" right="0" top="0.35" bottom="0.35" header="0" footer="0"/>
  <pageSetup fitToHeight="1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2">
      <selection activeCell="A30" sqref="A30"/>
    </sheetView>
  </sheetViews>
  <sheetFormatPr defaultColWidth="9.00390625" defaultRowHeight="15"/>
  <cols>
    <col min="1" max="1" width="9.00390625" style="17" customWidth="1"/>
    <col min="2" max="2" width="27.57421875" style="18" customWidth="1"/>
    <col min="3" max="5" width="11.140625" style="18" customWidth="1"/>
    <col min="6" max="7" width="9.00390625" style="18" customWidth="1"/>
    <col min="8" max="8" width="10.421875" style="18" bestFit="1" customWidth="1"/>
    <col min="9" max="16384" width="9.00390625" style="18" customWidth="1"/>
  </cols>
  <sheetData>
    <row r="1" ht="13.5">
      <c r="A1" s="19" t="s">
        <v>165</v>
      </c>
    </row>
    <row r="2" spans="1:5" ht="22.5">
      <c r="A2" s="20" t="s">
        <v>166</v>
      </c>
      <c r="B2" s="20"/>
      <c r="C2" s="20"/>
      <c r="D2" s="20"/>
      <c r="E2" s="20"/>
    </row>
    <row r="3" ht="13.5">
      <c r="E3" s="21" t="s">
        <v>2</v>
      </c>
    </row>
    <row r="4" spans="1:5" ht="13.5">
      <c r="A4" s="22" t="s">
        <v>167</v>
      </c>
      <c r="B4" s="23"/>
      <c r="C4" s="22" t="s">
        <v>168</v>
      </c>
      <c r="D4" s="23"/>
      <c r="E4" s="23"/>
    </row>
    <row r="5" spans="1:5" ht="13.5">
      <c r="A5" s="22" t="s">
        <v>59</v>
      </c>
      <c r="B5" s="22" t="s">
        <v>60</v>
      </c>
      <c r="C5" s="22" t="s">
        <v>52</v>
      </c>
      <c r="D5" s="22" t="s">
        <v>169</v>
      </c>
      <c r="E5" s="22" t="s">
        <v>170</v>
      </c>
    </row>
    <row r="6" spans="1:5" ht="13.5">
      <c r="A6" s="24"/>
      <c r="B6" s="22" t="s">
        <v>52</v>
      </c>
      <c r="C6" s="25">
        <f>D6+E6</f>
        <v>1806.99</v>
      </c>
      <c r="D6" s="25">
        <f>D7+D19+D35</f>
        <v>1364.97</v>
      </c>
      <c r="E6" s="26">
        <f>E19+E35</f>
        <v>442.02000000000004</v>
      </c>
    </row>
    <row r="7" spans="1:5" ht="13.5">
      <c r="A7" s="27" t="s">
        <v>171</v>
      </c>
      <c r="B7" s="28" t="s">
        <v>172</v>
      </c>
      <c r="C7" s="25">
        <f>D7+E7</f>
        <v>1282.1200000000001</v>
      </c>
      <c r="D7" s="25">
        <f>D8+D9+D10+D11+D12+D13+D14+D15+D16+D17+D18</f>
        <v>1282.1200000000001</v>
      </c>
      <c r="E7" s="26"/>
    </row>
    <row r="8" spans="1:5" ht="13.5">
      <c r="A8" s="27" t="s">
        <v>173</v>
      </c>
      <c r="B8" s="28" t="s">
        <v>174</v>
      </c>
      <c r="C8" s="25">
        <f aca="true" t="shared" si="0" ref="C8:C40">D8+E8</f>
        <v>320.69</v>
      </c>
      <c r="D8" s="25">
        <v>320.69</v>
      </c>
      <c r="E8" s="26"/>
    </row>
    <row r="9" spans="1:5" ht="13.5">
      <c r="A9" s="27" t="s">
        <v>175</v>
      </c>
      <c r="B9" s="28" t="s">
        <v>176</v>
      </c>
      <c r="C9" s="25">
        <f t="shared" si="0"/>
        <v>183.32</v>
      </c>
      <c r="D9" s="25">
        <v>183.32</v>
      </c>
      <c r="E9" s="26"/>
    </row>
    <row r="10" spans="1:5" ht="13.5">
      <c r="A10" s="27" t="s">
        <v>177</v>
      </c>
      <c r="B10" s="28" t="s">
        <v>178</v>
      </c>
      <c r="C10" s="25">
        <f t="shared" si="0"/>
        <v>23.8</v>
      </c>
      <c r="D10" s="25">
        <v>23.8</v>
      </c>
      <c r="E10" s="26"/>
    </row>
    <row r="11" spans="1:5" ht="13.5">
      <c r="A11" s="27" t="s">
        <v>179</v>
      </c>
      <c r="B11" s="28" t="s">
        <v>180</v>
      </c>
      <c r="C11" s="25">
        <f t="shared" si="0"/>
        <v>131.22</v>
      </c>
      <c r="D11" s="25">
        <v>131.22</v>
      </c>
      <c r="E11" s="26"/>
    </row>
    <row r="12" spans="1:5" ht="13.5">
      <c r="A12" s="27" t="s">
        <v>181</v>
      </c>
      <c r="B12" s="28" t="s">
        <v>182</v>
      </c>
      <c r="C12" s="25">
        <f t="shared" si="0"/>
        <v>131.83</v>
      </c>
      <c r="D12" s="25">
        <v>131.83</v>
      </c>
      <c r="E12" s="26"/>
    </row>
    <row r="13" spans="1:5" ht="13.5">
      <c r="A13" s="27" t="s">
        <v>183</v>
      </c>
      <c r="B13" s="28" t="s">
        <v>184</v>
      </c>
      <c r="C13" s="25">
        <f t="shared" si="0"/>
        <v>52.73</v>
      </c>
      <c r="D13" s="25">
        <v>52.73</v>
      </c>
      <c r="E13" s="26"/>
    </row>
    <row r="14" spans="1:5" ht="13.5">
      <c r="A14" s="27" t="s">
        <v>185</v>
      </c>
      <c r="B14" s="28" t="s">
        <v>186</v>
      </c>
      <c r="C14" s="25">
        <f t="shared" si="0"/>
        <v>52.73</v>
      </c>
      <c r="D14" s="25">
        <v>52.73</v>
      </c>
      <c r="E14" s="26"/>
    </row>
    <row r="15" spans="1:5" ht="13.5">
      <c r="A15" s="27" t="s">
        <v>187</v>
      </c>
      <c r="B15" s="28" t="s">
        <v>188</v>
      </c>
      <c r="C15" s="25">
        <f t="shared" si="0"/>
        <v>11.4</v>
      </c>
      <c r="D15" s="25">
        <v>11.4</v>
      </c>
      <c r="E15" s="26"/>
    </row>
    <row r="16" spans="1:5" ht="13.5">
      <c r="A16" s="27" t="s">
        <v>189</v>
      </c>
      <c r="B16" s="28" t="s">
        <v>190</v>
      </c>
      <c r="C16" s="25">
        <f t="shared" si="0"/>
        <v>32.97</v>
      </c>
      <c r="D16" s="25">
        <v>32.97</v>
      </c>
      <c r="E16" s="26"/>
    </row>
    <row r="17" spans="1:5" ht="13.5">
      <c r="A17" s="27" t="s">
        <v>191</v>
      </c>
      <c r="B17" s="28" t="s">
        <v>192</v>
      </c>
      <c r="C17" s="25">
        <f t="shared" si="0"/>
        <v>79.1</v>
      </c>
      <c r="D17" s="25">
        <v>79.1</v>
      </c>
      <c r="E17" s="26"/>
    </row>
    <row r="18" spans="1:5" ht="13.5">
      <c r="A18" s="27" t="s">
        <v>193</v>
      </c>
      <c r="B18" s="28" t="s">
        <v>194</v>
      </c>
      <c r="C18" s="25">
        <f t="shared" si="0"/>
        <v>262.33000000000004</v>
      </c>
      <c r="D18" s="25">
        <f>11.52+156.81+94</f>
        <v>262.33000000000004</v>
      </c>
      <c r="E18" s="26"/>
    </row>
    <row r="19" spans="1:5" ht="13.5">
      <c r="A19" s="27" t="s">
        <v>195</v>
      </c>
      <c r="B19" s="28" t="s">
        <v>196</v>
      </c>
      <c r="C19" s="25">
        <f t="shared" si="0"/>
        <v>487.76000000000005</v>
      </c>
      <c r="D19" s="25">
        <v>45.74</v>
      </c>
      <c r="E19" s="26">
        <f>E20+E22+E23+E24+E25+E26+E27+E28+E29+E30+E31+E34+E21+E33</f>
        <v>442.02000000000004</v>
      </c>
    </row>
    <row r="20" spans="1:5" ht="13.5">
      <c r="A20" s="27">
        <v>30201</v>
      </c>
      <c r="B20" s="28" t="s">
        <v>197</v>
      </c>
      <c r="C20" s="25">
        <f t="shared" si="0"/>
        <v>100</v>
      </c>
      <c r="D20" s="25"/>
      <c r="E20" s="26">
        <v>100</v>
      </c>
    </row>
    <row r="21" spans="1:5" ht="13.5">
      <c r="A21" s="27">
        <v>30205</v>
      </c>
      <c r="B21" s="28" t="s">
        <v>198</v>
      </c>
      <c r="C21" s="25">
        <f t="shared" si="0"/>
        <v>5.3</v>
      </c>
      <c r="D21" s="25"/>
      <c r="E21" s="26">
        <v>5.3</v>
      </c>
    </row>
    <row r="22" spans="1:5" ht="13.5">
      <c r="A22" s="27">
        <v>30206</v>
      </c>
      <c r="B22" s="28" t="s">
        <v>199</v>
      </c>
      <c r="C22" s="25">
        <f t="shared" si="0"/>
        <v>14</v>
      </c>
      <c r="D22" s="25"/>
      <c r="E22" s="26">
        <v>14</v>
      </c>
    </row>
    <row r="23" spans="1:5" ht="13.5">
      <c r="A23" s="27">
        <v>30207</v>
      </c>
      <c r="B23" s="28" t="s">
        <v>200</v>
      </c>
      <c r="C23" s="25">
        <f t="shared" si="0"/>
        <v>16</v>
      </c>
      <c r="D23" s="25"/>
      <c r="E23" s="26">
        <v>16</v>
      </c>
    </row>
    <row r="24" spans="1:5" ht="13.5">
      <c r="A24" s="27">
        <v>30209</v>
      </c>
      <c r="B24" s="28" t="s">
        <v>201</v>
      </c>
      <c r="C24" s="25">
        <f t="shared" si="0"/>
        <v>16</v>
      </c>
      <c r="D24" s="25"/>
      <c r="E24" s="26">
        <v>16</v>
      </c>
    </row>
    <row r="25" spans="1:5" ht="13.5">
      <c r="A25" s="27">
        <v>30211</v>
      </c>
      <c r="B25" s="28" t="s">
        <v>202</v>
      </c>
      <c r="C25" s="25">
        <f t="shared" si="0"/>
        <v>56</v>
      </c>
      <c r="D25" s="25"/>
      <c r="E25" s="26">
        <v>56</v>
      </c>
    </row>
    <row r="26" spans="1:5" ht="13.5">
      <c r="A26" s="27">
        <v>30213</v>
      </c>
      <c r="B26" s="28" t="s">
        <v>203</v>
      </c>
      <c r="C26" s="25">
        <f t="shared" si="0"/>
        <v>50</v>
      </c>
      <c r="D26" s="25"/>
      <c r="E26" s="26">
        <v>50</v>
      </c>
    </row>
    <row r="27" spans="1:5" ht="13.5">
      <c r="A27" s="27">
        <v>30215</v>
      </c>
      <c r="B27" s="28" t="s">
        <v>204</v>
      </c>
      <c r="C27" s="25">
        <f t="shared" si="0"/>
        <v>6</v>
      </c>
      <c r="D27" s="25"/>
      <c r="E27" s="26">
        <v>6</v>
      </c>
    </row>
    <row r="28" spans="1:5" ht="13.5">
      <c r="A28" s="27">
        <v>30216</v>
      </c>
      <c r="B28" s="28" t="s">
        <v>205</v>
      </c>
      <c r="C28" s="25">
        <f t="shared" si="0"/>
        <v>8</v>
      </c>
      <c r="D28" s="25"/>
      <c r="E28" s="26">
        <v>8</v>
      </c>
    </row>
    <row r="29" spans="1:5" ht="13.5">
      <c r="A29" s="29">
        <v>30217</v>
      </c>
      <c r="B29" s="28" t="s">
        <v>206</v>
      </c>
      <c r="C29" s="25">
        <f t="shared" si="0"/>
        <v>49</v>
      </c>
      <c r="D29" s="25"/>
      <c r="E29" s="26">
        <v>49</v>
      </c>
    </row>
    <row r="30" spans="1:5" ht="13.5">
      <c r="A30" s="30">
        <v>30228</v>
      </c>
      <c r="B30" s="31" t="s">
        <v>207</v>
      </c>
      <c r="C30" s="25">
        <f t="shared" si="0"/>
        <v>21</v>
      </c>
      <c r="D30" s="25"/>
      <c r="E30" s="26">
        <v>21</v>
      </c>
    </row>
    <row r="31" spans="1:5" ht="13.5">
      <c r="A31" s="32">
        <v>30231</v>
      </c>
      <c r="B31" s="28" t="s">
        <v>208</v>
      </c>
      <c r="C31" s="25">
        <f t="shared" si="0"/>
        <v>11</v>
      </c>
      <c r="D31" s="25"/>
      <c r="E31" s="26">
        <v>11</v>
      </c>
    </row>
    <row r="32" spans="1:5" ht="13.5">
      <c r="A32" s="27" t="s">
        <v>209</v>
      </c>
      <c r="B32" s="28" t="s">
        <v>210</v>
      </c>
      <c r="C32" s="25">
        <f t="shared" si="0"/>
        <v>3.8</v>
      </c>
      <c r="D32" s="25">
        <v>3.8</v>
      </c>
      <c r="E32" s="26"/>
    </row>
    <row r="33" spans="1:5" ht="13.5">
      <c r="A33" s="27" t="s">
        <v>211</v>
      </c>
      <c r="B33" s="28" t="s">
        <v>212</v>
      </c>
      <c r="C33" s="25">
        <f t="shared" si="0"/>
        <v>44.94</v>
      </c>
      <c r="D33" s="25">
        <v>41.94</v>
      </c>
      <c r="E33" s="26">
        <v>3</v>
      </c>
    </row>
    <row r="34" spans="1:5" ht="13.5">
      <c r="A34" s="27">
        <v>30299</v>
      </c>
      <c r="B34" s="28" t="s">
        <v>213</v>
      </c>
      <c r="C34" s="25">
        <f t="shared" si="0"/>
        <v>86.72</v>
      </c>
      <c r="D34" s="25"/>
      <c r="E34" s="26">
        <f>38.22+1.5+20-3+30</f>
        <v>86.72</v>
      </c>
    </row>
    <row r="35" spans="1:5" ht="13.5">
      <c r="A35" s="27" t="s">
        <v>214</v>
      </c>
      <c r="B35" s="28" t="s">
        <v>215</v>
      </c>
      <c r="C35" s="25">
        <f t="shared" si="0"/>
        <v>37.11</v>
      </c>
      <c r="D35" s="25">
        <f>D36+D37+D38+D39+D40</f>
        <v>37.11</v>
      </c>
      <c r="E35" s="26">
        <f>E40</f>
        <v>0</v>
      </c>
    </row>
    <row r="36" spans="1:5" ht="13.5">
      <c r="A36" s="27" t="s">
        <v>216</v>
      </c>
      <c r="B36" s="28" t="s">
        <v>217</v>
      </c>
      <c r="C36" s="25">
        <f t="shared" si="0"/>
        <v>2.16</v>
      </c>
      <c r="D36" s="25">
        <v>2.16</v>
      </c>
      <c r="E36" s="26"/>
    </row>
    <row r="37" spans="1:5" ht="13.5">
      <c r="A37" s="27" t="s">
        <v>218</v>
      </c>
      <c r="B37" s="28" t="s">
        <v>219</v>
      </c>
      <c r="C37" s="25">
        <f t="shared" si="0"/>
        <v>0.42</v>
      </c>
      <c r="D37" s="25">
        <v>0.42</v>
      </c>
      <c r="E37" s="26"/>
    </row>
    <row r="38" spans="1:5" ht="13.5">
      <c r="A38" s="27" t="s">
        <v>220</v>
      </c>
      <c r="B38" s="28" t="s">
        <v>221</v>
      </c>
      <c r="C38" s="25">
        <f t="shared" si="0"/>
        <v>6.1</v>
      </c>
      <c r="D38" s="25">
        <v>6.1</v>
      </c>
      <c r="E38" s="26"/>
    </row>
    <row r="39" spans="1:5" ht="13.5">
      <c r="A39" s="27" t="s">
        <v>222</v>
      </c>
      <c r="B39" s="28" t="s">
        <v>223</v>
      </c>
      <c r="C39" s="25">
        <f t="shared" si="0"/>
        <v>0.13</v>
      </c>
      <c r="D39" s="25">
        <v>0.13</v>
      </c>
      <c r="E39" s="26"/>
    </row>
    <row r="40" spans="1:5" ht="13.5">
      <c r="A40" s="27" t="s">
        <v>224</v>
      </c>
      <c r="B40" s="28" t="s">
        <v>225</v>
      </c>
      <c r="C40" s="25">
        <f t="shared" si="0"/>
        <v>28.3</v>
      </c>
      <c r="D40" s="25">
        <f>1.6+26.7</f>
        <v>28.3</v>
      </c>
      <c r="E40" s="26"/>
    </row>
    <row r="41" spans="1:5" ht="13.5">
      <c r="A41" s="33"/>
      <c r="B41" s="34"/>
      <c r="C41" s="34"/>
      <c r="D41" s="34"/>
      <c r="E41" s="34"/>
    </row>
  </sheetData>
  <sheetProtection/>
  <mergeCells count="3">
    <mergeCell ref="A2:E2"/>
    <mergeCell ref="A4:B4"/>
    <mergeCell ref="C4:E4"/>
  </mergeCells>
  <printOptions horizontalCentered="1"/>
  <pageMargins left="0" right="0" top="0.31" bottom="0.28" header="0" footer="0"/>
  <pageSetup fitToHeight="1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F9" sqref="F9"/>
    </sheetView>
  </sheetViews>
  <sheetFormatPr defaultColWidth="9.00390625" defaultRowHeight="15"/>
  <cols>
    <col min="1" max="4" width="10.57421875" style="0" customWidth="1"/>
    <col min="5" max="5" width="12.00390625" style="0" customWidth="1"/>
    <col min="6" max="6" width="12.7109375" style="0" customWidth="1"/>
    <col min="7" max="10" width="10.57421875" style="0" customWidth="1"/>
    <col min="11" max="11" width="12.421875" style="0" customWidth="1"/>
    <col min="12" max="12" width="10.57421875" style="0" customWidth="1"/>
  </cols>
  <sheetData>
    <row r="1" spans="1:12" ht="13.5">
      <c r="A1" t="s">
        <v>226</v>
      </c>
      <c r="L1" s="1"/>
    </row>
    <row r="2" spans="1:12" ht="22.5">
      <c r="A2" s="2" t="s">
        <v>227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ht="13.5">
      <c r="L4" s="4" t="s">
        <v>2</v>
      </c>
    </row>
    <row r="5" spans="1:12" ht="13.5">
      <c r="A5" s="6" t="s">
        <v>228</v>
      </c>
      <c r="B5" s="6"/>
      <c r="C5" s="6"/>
      <c r="D5" s="6"/>
      <c r="E5" s="6"/>
      <c r="F5" s="6"/>
      <c r="G5" s="6" t="s">
        <v>163</v>
      </c>
      <c r="H5" s="6"/>
      <c r="I5" s="6"/>
      <c r="J5" s="6"/>
      <c r="K5" s="6"/>
      <c r="L5" s="6"/>
    </row>
    <row r="6" spans="1:12" ht="13.5">
      <c r="A6" s="6" t="s">
        <v>52</v>
      </c>
      <c r="B6" s="15" t="s">
        <v>229</v>
      </c>
      <c r="C6" s="6" t="s">
        <v>230</v>
      </c>
      <c r="D6" s="6"/>
      <c r="E6" s="6"/>
      <c r="F6" s="15" t="s">
        <v>231</v>
      </c>
      <c r="G6" s="6" t="s">
        <v>52</v>
      </c>
      <c r="H6" s="15" t="s">
        <v>229</v>
      </c>
      <c r="I6" s="6" t="s">
        <v>230</v>
      </c>
      <c r="J6" s="6"/>
      <c r="K6" s="6"/>
      <c r="L6" s="15" t="s">
        <v>231</v>
      </c>
    </row>
    <row r="7" spans="1:12" ht="27.75">
      <c r="A7" s="6"/>
      <c r="B7" s="6"/>
      <c r="C7" s="6" t="s">
        <v>164</v>
      </c>
      <c r="D7" s="15" t="s">
        <v>232</v>
      </c>
      <c r="E7" s="15" t="s">
        <v>233</v>
      </c>
      <c r="F7" s="6"/>
      <c r="G7" s="6"/>
      <c r="H7" s="6"/>
      <c r="I7" s="6" t="s">
        <v>164</v>
      </c>
      <c r="J7" s="15" t="s">
        <v>232</v>
      </c>
      <c r="K7" s="15" t="s">
        <v>233</v>
      </c>
      <c r="L7" s="6"/>
    </row>
    <row r="8" spans="1:12" ht="13.5">
      <c r="A8" s="16">
        <f>B8+C8+F8</f>
        <v>64</v>
      </c>
      <c r="B8" s="11">
        <v>0</v>
      </c>
      <c r="C8" s="11">
        <v>12</v>
      </c>
      <c r="D8" s="11">
        <v>0</v>
      </c>
      <c r="E8" s="11">
        <v>12</v>
      </c>
      <c r="F8" s="11">
        <v>52</v>
      </c>
      <c r="G8" s="11">
        <f>I8+L8</f>
        <v>60</v>
      </c>
      <c r="H8" s="11">
        <v>0</v>
      </c>
      <c r="I8" s="11">
        <v>11</v>
      </c>
      <c r="J8" s="11">
        <v>0</v>
      </c>
      <c r="K8" s="11">
        <v>11</v>
      </c>
      <c r="L8" s="11">
        <v>49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B28" sqref="B28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9.00390625" style="0" customWidth="1"/>
    <col min="6" max="6" width="12.140625" style="0" bestFit="1" customWidth="1"/>
  </cols>
  <sheetData>
    <row r="1" ht="13.5">
      <c r="A1" s="1" t="s">
        <v>234</v>
      </c>
    </row>
    <row r="2" spans="1:6" ht="22.5">
      <c r="A2" s="2" t="s">
        <v>235</v>
      </c>
      <c r="B2" s="2"/>
      <c r="C2" s="2"/>
      <c r="D2" s="2"/>
      <c r="E2" s="2"/>
      <c r="F2" s="2"/>
    </row>
    <row r="3" spans="1:6" ht="13.5">
      <c r="A3" s="3"/>
      <c r="B3" s="3"/>
      <c r="C3" s="3"/>
      <c r="D3" s="3"/>
      <c r="E3" s="3"/>
      <c r="F3" s="3"/>
    </row>
    <row r="4" ht="13.5">
      <c r="F4" s="4" t="s">
        <v>2</v>
      </c>
    </row>
    <row r="5" spans="1:6" ht="21" customHeight="1">
      <c r="A5" s="5" t="s">
        <v>59</v>
      </c>
      <c r="B5" s="5" t="s">
        <v>60</v>
      </c>
      <c r="C5" s="6" t="s">
        <v>236</v>
      </c>
      <c r="D5" s="6"/>
      <c r="E5" s="6"/>
      <c r="F5" s="6"/>
    </row>
    <row r="6" spans="1:6" ht="13.5">
      <c r="A6" s="7"/>
      <c r="B6" s="7"/>
      <c r="C6" s="5" t="s">
        <v>52</v>
      </c>
      <c r="D6" s="5" t="s">
        <v>140</v>
      </c>
      <c r="E6" s="8" t="s">
        <v>141</v>
      </c>
      <c r="F6" s="9"/>
    </row>
    <row r="7" spans="1:6" ht="13.5">
      <c r="A7" s="10"/>
      <c r="B7" s="10"/>
      <c r="C7" s="10"/>
      <c r="D7" s="10"/>
      <c r="E7" s="6" t="s">
        <v>143</v>
      </c>
      <c r="F7" s="6" t="s">
        <v>144</v>
      </c>
    </row>
    <row r="8" spans="1:6" ht="13.5">
      <c r="A8" s="11"/>
      <c r="B8" s="12" t="s">
        <v>52</v>
      </c>
      <c r="C8" s="11">
        <v>0</v>
      </c>
      <c r="D8" s="11"/>
      <c r="E8" s="11"/>
      <c r="F8" s="11"/>
    </row>
    <row r="9" spans="1:6" ht="13.5">
      <c r="A9" s="11" t="s">
        <v>108</v>
      </c>
      <c r="B9" s="11" t="s">
        <v>109</v>
      </c>
      <c r="C9" s="11"/>
      <c r="D9" s="11"/>
      <c r="E9" s="11"/>
      <c r="F9" s="11"/>
    </row>
    <row r="10" spans="1:6" ht="13.5">
      <c r="A10" s="11" t="s">
        <v>237</v>
      </c>
      <c r="B10" s="11" t="s">
        <v>238</v>
      </c>
      <c r="C10" s="11"/>
      <c r="D10" s="11"/>
      <c r="E10" s="11"/>
      <c r="F10" s="11"/>
    </row>
    <row r="11" spans="1:6" ht="13.5">
      <c r="A11" s="11" t="s">
        <v>239</v>
      </c>
      <c r="B11" s="11" t="s">
        <v>240</v>
      </c>
      <c r="C11" s="11"/>
      <c r="D11" s="11"/>
      <c r="E11" s="11"/>
      <c r="F11" s="11"/>
    </row>
    <row r="12" spans="1:6" ht="13.5">
      <c r="A12" s="11" t="s">
        <v>241</v>
      </c>
      <c r="B12" s="11" t="s">
        <v>242</v>
      </c>
      <c r="C12" s="11"/>
      <c r="D12" s="11"/>
      <c r="E12" s="11"/>
      <c r="F12" s="11"/>
    </row>
    <row r="13" spans="1:6" ht="13.5">
      <c r="A13" s="11" t="s">
        <v>243</v>
      </c>
      <c r="B13" s="11" t="s">
        <v>244</v>
      </c>
      <c r="C13" s="11"/>
      <c r="D13" s="11"/>
      <c r="E13" s="11"/>
      <c r="F13" s="11"/>
    </row>
    <row r="14" spans="1:6" ht="13.5">
      <c r="A14" s="11" t="s">
        <v>245</v>
      </c>
      <c r="B14" s="11" t="s">
        <v>246</v>
      </c>
      <c r="C14" s="11"/>
      <c r="D14" s="11"/>
      <c r="E14" s="11"/>
      <c r="F14" s="11"/>
    </row>
    <row r="15" spans="1:6" ht="13.5">
      <c r="A15" s="11" t="s">
        <v>247</v>
      </c>
      <c r="B15" s="11" t="s">
        <v>248</v>
      </c>
      <c r="C15" s="11"/>
      <c r="D15" s="11"/>
      <c r="E15" s="11"/>
      <c r="F15" s="11"/>
    </row>
    <row r="16" spans="1:6" ht="13.5">
      <c r="A16" s="11" t="s">
        <v>249</v>
      </c>
      <c r="B16" s="11" t="s">
        <v>250</v>
      </c>
      <c r="C16" s="11"/>
      <c r="D16" s="11"/>
      <c r="E16" s="11"/>
      <c r="F16" s="11"/>
    </row>
    <row r="17" spans="1:6" ht="13.5">
      <c r="A17" s="11" t="s">
        <v>251</v>
      </c>
      <c r="B17" s="11" t="s">
        <v>252</v>
      </c>
      <c r="C17" s="11"/>
      <c r="D17" s="11"/>
      <c r="E17" s="11"/>
      <c r="F17" s="11"/>
    </row>
    <row r="18" spans="1:6" ht="13.5">
      <c r="A18" s="11" t="s">
        <v>253</v>
      </c>
      <c r="B18" s="11" t="s">
        <v>254</v>
      </c>
      <c r="C18" s="11"/>
      <c r="D18" s="11"/>
      <c r="E18" s="11"/>
      <c r="F18" s="11"/>
    </row>
    <row r="19" spans="1:6" ht="13.5">
      <c r="A19" s="11" t="s">
        <v>255</v>
      </c>
      <c r="B19" s="11" t="s">
        <v>256</v>
      </c>
      <c r="C19" s="11"/>
      <c r="D19" s="11"/>
      <c r="E19" s="11"/>
      <c r="F19" s="11"/>
    </row>
    <row r="20" spans="1:6" ht="13.5">
      <c r="A20" s="11" t="s">
        <v>257</v>
      </c>
      <c r="B20" s="11" t="s">
        <v>258</v>
      </c>
      <c r="C20" s="11"/>
      <c r="D20" s="11"/>
      <c r="E20" s="11"/>
      <c r="F20" s="11"/>
    </row>
    <row r="21" spans="1:6" ht="13.5">
      <c r="A21" s="13"/>
      <c r="B21" s="14"/>
      <c r="C21" s="14"/>
      <c r="D21" s="14"/>
      <c r="E21" s="14"/>
      <c r="F21" s="14"/>
    </row>
  </sheetData>
  <sheetProtection/>
  <mergeCells count="7">
    <mergeCell ref="A2:F2"/>
    <mergeCell ref="C5:F5"/>
    <mergeCell ref="E6:F6"/>
    <mergeCell ref="A5:A7"/>
    <mergeCell ref="B5:B7"/>
    <mergeCell ref="C6:C7"/>
    <mergeCell ref="D6:D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木马</cp:lastModifiedBy>
  <cp:lastPrinted>2018-02-02T06:59:33Z</cp:lastPrinted>
  <dcterms:created xsi:type="dcterms:W3CDTF">2015-12-31T10:03:51Z</dcterms:created>
  <dcterms:modified xsi:type="dcterms:W3CDTF">2022-01-13T04:09:13Z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67DC1B60DA58448AAA113FFE2AD7BD11</vt:lpwstr>
  </property>
</Properties>
</file>