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tabRatio="964" activeTab="1"/>
  </bookViews>
  <sheets>
    <sheet name="2018年平桥镇人民政府部门预算公开说明" sheetId="1" r:id="rId1"/>
    <sheet name="1、乡镇收支总表" sheetId="2" r:id="rId2"/>
    <sheet name="2、乡镇收入总体情况表" sheetId="3" r:id="rId3"/>
    <sheet name="3、乡镇支出总体情况表" sheetId="4" r:id="rId4"/>
    <sheet name="4、财政拨款收支总体情况表" sheetId="5" r:id="rId5"/>
    <sheet name="5、一般公共预算财政拨款支出情况表" sheetId="6" r:id="rId6"/>
    <sheet name="6、一般公共预算财政拨款基本支出情况表" sheetId="7" r:id="rId7"/>
    <sheet name="7、一般公共预算“三公”经费支出情况表" sheetId="8" r:id="rId8"/>
    <sheet name="8、政府性基金预算支出情况表" sheetId="9" r:id="rId9"/>
  </sheets>
  <definedNames>
    <definedName name="_xlnm.Print_Area" localSheetId="1">'1、乡镇收支总表'!$A$1:$D$24</definedName>
    <definedName name="_xlnm.Print_Area" localSheetId="2">'2、乡镇收入总体情况表'!$A$1:$J$67</definedName>
    <definedName name="_xlnm.Print_Area" localSheetId="3">'3、乡镇支出总体情况表'!$A$1:$G$69</definedName>
    <definedName name="_xlnm.Print_Area" localSheetId="4">'4、财政拨款收支总体情况表'!$A$1:$G$22</definedName>
    <definedName name="_xlnm.Print_Area" localSheetId="5">'5、一般公共预算财政拨款支出情况表'!$A$1:$F$68</definedName>
    <definedName name="_xlnm.Print_Area" localSheetId="6">'6、一般公共预算财政拨款基本支出情况表'!$A$1:$E$47</definedName>
    <definedName name="_xlnm.Print_Area" localSheetId="7">'7、一般公共预算“三公”经费支出情况表'!$A$1:$L$8</definedName>
    <definedName name="_xlnm.Print_Area" localSheetId="8">'8、政府性基金预算支出情况表'!$A$1:$F$21</definedName>
    <definedName name="_xlnm.Print_Titles" localSheetId="2">'2、乡镇收入总体情况表'!$2:$5</definedName>
    <definedName name="_xlnm.Print_Titles" localSheetId="5">'5、一般公共预算财政拨款支出情况表'!$1:$6</definedName>
    <definedName name="_xlnm.Print_Titles" localSheetId="6">'6、一般公共预算财政拨款基本支出情况表'!$1:$5</definedName>
  </definedNames>
  <calcPr fullCalcOnLoad="1"/>
</workbook>
</file>

<file path=xl/sharedStrings.xml><?xml version="1.0" encoding="utf-8"?>
<sst xmlns="http://schemas.openxmlformats.org/spreadsheetml/2006/main" count="585" uniqueCount="311">
  <si>
    <r>
      <t>重庆市武隆区平桥镇人民政府</t>
    </r>
    <r>
      <rPr>
        <sz val="20"/>
        <rFont val="Arial"/>
        <family val="2"/>
      </rPr>
      <t>2018</t>
    </r>
    <r>
      <rPr>
        <sz val="20"/>
        <rFont val="宋体"/>
        <family val="0"/>
      </rPr>
      <t>年部门预算情况说明</t>
    </r>
  </si>
  <si>
    <t xml:space="preserve">一、单位基本情况
（一）职能职责。本单位是政府部门的最基层单位，即镇人民政府，主要带动广大农民增收致富，帮助贫困农户脱贫，改善我镇农业基础设施及一般事务性工作。
（二）单位构成。我镇内设人大、政府机关、计生、党委、团委、财政所、文体中心、社会保障所、林业站、农业服务中心（农技推广、水利人员组成），其中政府下设部门有经济发展办、社事办、综治办、党政办、安监办、建环办、食药监办等机构。
二、部门预算情况说明
    2018年一般公共预算财政拨款收入1423.89万元，年初结转和结余900.00万元。一般公共预算财政拨款支出2323.89万元，比2017年增加391.62万元。其中：基本支出 1021.30万元，比2017年986.40万元增加34.90万元，主要原因是增加了行政事业单位工资增长部分，离退休健康休养费，公务员电话补助费，事业单位绩效工资，体检费，伙食团补助费，值班补助等，主要用于保障政府机关、事业单位在职人员工资福利及社会保险缴费，离退休人员离退休费及生活补助，保障部门正常运转的各项商品服务支出；项目支出1302.59万元，比2017年945.86万元增加356.73万元，主要原因是上年结转项目较多，实施缓慢，都在本年度安排支出，对村、社区运转经费进行了调标等，主要用于中村村乡村旅游40.00万元、高山生态搬迁132.00万元、南坪村人行便道40.00万元、平胜村人行便道40.00万元，龙园村草棚湾至尖山子庙公路20.00万元，2017年一圈两翼帮扶资金55.00万元，红隆、高屋、乌杨村农村水利工程维护费1.50万元；红隆、高屋、乌杨村人畜饮水1.50万元；南坪红隆公路350.00万元；乌杨村灾后重建武长公路款10.00万元；2016年中心镇建设资金150.00万元；乌杨村人行便道35.00万元；龙园村便民服务中心建设25.00万元；环境卫生48.00万元；用于场镇维护、信访维稳、生态保护、基础设施维护40.00万元；对村民委员和村党支部的补助309.59万元；场镇停水应急处置经费5.00万元。
    2018年政府性基金预算收入184.50万元，主要为2016年结转资金。政府性基金预算支出184.50万元，比2017年增加184.50万元，主要原因2017年政府性基金支出为零，主要用于主要用于王家湾巴渝新居基础设施建设经费。
三、“三公”经费情况说明
    2018年“三公”经费预算15.03万元，比2017年减少0.80万元。其中：因公出国（境）费用0.00万元，比2017年0.00万元；公务接待费5.53万元，比2017年减少0.30万元；公务用车运行维护费9.50万元，比2017年10.00万元减少0.50万元；公务用车购置费0.00万元，2017年0.00万元；主要为一是认真贯彻落实中央八项规定精神和厉行节约要求，按照只减不增的要求从严控制“三公”经费；二是我部门实施公车改革后，严格落实公车使用规定，严禁公车私用，公车运行维护成本大幅下降；三是强化公务接待支出管理，严格遵守公务接待开支范围和开支标准，严格控制陪餐人数，保持公务接待费逐年下降；四是进一步规范因公出国（境）活动，今年未安排单位人员出国出访。
四、其他重要事项的情况说明
1、部门运行经费（即公用经费）。政府机关等11家(参公管理事业单位)的机关运行经费财政拨款预算192.74 万元，比2017年预算增加8.01万元，增长4.33%。主要用于：办公费及印刷费、邮电费、水费、电费、差旅费、租赁费、会议费、培训费、公务接待费、福利费、公务车运行维护费、劳务费、工会经费、其他交通费用、他商品和服务支出等。
2、政府采购情况。所属各预算单位政府采购预算总额5.00万元，其中：政府采购货物预算5.00万元、政府采购工程预算0.00万元、政府采购服务预算0.00万元。
3、绩效目标设置情况。2018年项目支出均实行了绩效目标管理，涉及一般公共预算当年财政拨款1487.09万元。
五、专业性名词解释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t>
  </si>
  <si>
    <t>表1</t>
  </si>
  <si>
    <t>乡镇收支总体情况表</t>
  </si>
  <si>
    <t>单位：万元</t>
  </si>
  <si>
    <t>收入</t>
  </si>
  <si>
    <t>支出</t>
  </si>
  <si>
    <t>项目</t>
  </si>
  <si>
    <t>金额</t>
  </si>
  <si>
    <t>本年收入</t>
  </si>
  <si>
    <t>一般公共预算拨款收入</t>
  </si>
  <si>
    <t>一、一般公共服务支出</t>
  </si>
  <si>
    <t>政府性基金预算拨款收入</t>
  </si>
  <si>
    <t>二、外交支出</t>
  </si>
  <si>
    <t>国有资本经营预算拨款收入</t>
  </si>
  <si>
    <t>三、国防支出</t>
  </si>
  <si>
    <t>事业收入</t>
  </si>
  <si>
    <t>四、公共安全支出</t>
  </si>
  <si>
    <t>事业单位经营收入</t>
  </si>
  <si>
    <t>五、教育支出</t>
  </si>
  <si>
    <t>其他收入</t>
  </si>
  <si>
    <t>六、文化体育与传媒</t>
  </si>
  <si>
    <t>七、社会保障和就业支出</t>
  </si>
  <si>
    <t>八、医疗卫生与计划生育支出</t>
  </si>
  <si>
    <t>九、城乡社区事务</t>
  </si>
  <si>
    <t>十、农林水事务</t>
  </si>
  <si>
    <t>十一、交通运输支出</t>
  </si>
  <si>
    <t>十二、资源勘探信息等支出</t>
  </si>
  <si>
    <t>上年结转</t>
  </si>
  <si>
    <t>十三、商业服务业等支出</t>
  </si>
  <si>
    <t>财政上年结转</t>
  </si>
  <si>
    <t>十四、住房保障支出</t>
  </si>
  <si>
    <t>部门上年结转</t>
  </si>
  <si>
    <t>十五、其他支出</t>
  </si>
  <si>
    <t>收入总计</t>
  </si>
  <si>
    <t>支出总计</t>
  </si>
  <si>
    <t>表2</t>
  </si>
  <si>
    <t>乡镇收入总体情况表</t>
  </si>
  <si>
    <t>科目</t>
  </si>
  <si>
    <t>合计</t>
  </si>
  <si>
    <t>一般公共预
算拨款收入</t>
  </si>
  <si>
    <t>政府性基金
预算拨款收入</t>
  </si>
  <si>
    <t>国有资本经营
预算拨款收入</t>
  </si>
  <si>
    <t>事业单位
经营收入</t>
  </si>
  <si>
    <t>科目编码</t>
  </si>
  <si>
    <t>科目名称</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</si>
  <si>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</si>
  <si>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</si>
  <si>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</si>
  <si>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</si>
  <si>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</si>
  <si>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</si>
  <si>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</si>
  <si>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</si>
  <si>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</si>
  <si>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一般行政管理事务</t>
  </si>
  <si>
    <t xml:space="preserve">  20106</t>
  </si>
  <si>
    <t xml:space="preserve">  财政事务</t>
  </si>
  <si>
    <t xml:space="preserve">    2010601</t>
  </si>
  <si>
    <t xml:space="preserve">  20129</t>
  </si>
  <si>
    <t xml:space="preserve">  群众团体事务</t>
  </si>
  <si>
    <t xml:space="preserve">    2012901</t>
  </si>
  <si>
    <t xml:space="preserve">  20131</t>
  </si>
  <si>
    <t xml:space="preserve">  党委办公厅（室）及相关机构事务</t>
  </si>
  <si>
    <t xml:space="preserve">    2013101</t>
  </si>
  <si>
    <t>207</t>
  </si>
  <si>
    <t>文化体育与传媒支出</t>
  </si>
  <si>
    <t xml:space="preserve">  20701</t>
  </si>
  <si>
    <t xml:space="preserve">  文化</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</si>
  <si>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</si>
  <si>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</si>
  <si>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</si>
  <si>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</si>
  <si>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</si>
  <si>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</si>
  <si>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</si>
  <si>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</si>
  <si>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</si>
  <si>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</si>
  <si>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</si>
  <si>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</si>
  <si>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</si>
  <si>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</si>
  <si>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</si>
  <si>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</si>
  <si>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</si>
  <si>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</si>
  <si>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2080699</t>
  </si>
  <si>
    <t xml:space="preserve">    其他行政事业单位离退休支出</t>
  </si>
  <si>
    <t>残疾人事业</t>
  </si>
  <si>
    <t>其他残疾人事业支出</t>
  </si>
  <si>
    <t>210</t>
  </si>
  <si>
    <t>医疗卫生与计划生育支出</t>
  </si>
  <si>
    <t xml:space="preserve">  21007</t>
  </si>
  <si>
    <t xml:space="preserve">  计划生育事务</t>
  </si>
  <si>
    <t xml:space="preserve">    2100716</t>
  </si>
  <si>
    <t xml:space="preserve">    计划生育机构</t>
  </si>
  <si>
    <t xml:space="preserve">  21011</t>
  </si>
  <si>
    <t xml:space="preserve">  行政事业单位医疗</t>
  </si>
  <si>
    <t xml:space="preserve">    2101101</t>
  </si>
  <si>
    <t xml:space="preserve">    行政单位医疗</t>
  </si>
  <si>
    <t>城乡社区支出</t>
  </si>
  <si>
    <t>城乡社区环境卫生</t>
  </si>
  <si>
    <t>国有土地使用权出让收入及对应专项债务收入安排的支出</t>
  </si>
  <si>
    <t xml:space="preserve">  城市建设支出</t>
  </si>
  <si>
    <t>其他城乡社区支出</t>
  </si>
  <si>
    <t xml:space="preserve">  其他城乡社区支出</t>
  </si>
  <si>
    <t>213</t>
  </si>
  <si>
    <t>农林水支出</t>
  </si>
  <si>
    <t xml:space="preserve">  21301</t>
  </si>
  <si>
    <t xml:space="preserve">  农业</t>
  </si>
  <si>
    <t xml:space="preserve">    2130104</t>
  </si>
  <si>
    <t xml:space="preserve">    事业运行</t>
  </si>
  <si>
    <t xml:space="preserve">  21302</t>
  </si>
  <si>
    <t xml:space="preserve">  林业</t>
  </si>
  <si>
    <t xml:space="preserve">    2130204</t>
  </si>
  <si>
    <t xml:space="preserve">    林业事业机构</t>
  </si>
  <si>
    <t xml:space="preserve">  21303</t>
  </si>
  <si>
    <t xml:space="preserve">  水利</t>
  </si>
  <si>
    <t xml:space="preserve">    2130306</t>
  </si>
  <si>
    <t xml:space="preserve">    水利工程运行与维护</t>
  </si>
  <si>
    <t xml:space="preserve">    2130317</t>
  </si>
  <si>
    <t xml:space="preserve">    水利技术推广</t>
  </si>
  <si>
    <t xml:space="preserve">  21305</t>
  </si>
  <si>
    <t xml:space="preserve">  扶贫</t>
  </si>
  <si>
    <t xml:space="preserve">    2130504</t>
  </si>
  <si>
    <t xml:space="preserve">    农村基础设施建设</t>
  </si>
  <si>
    <t xml:space="preserve">  21307</t>
  </si>
  <si>
    <t xml:space="preserve">  农村综合改革</t>
  </si>
  <si>
    <t xml:space="preserve">    2130701</t>
  </si>
  <si>
    <t xml:space="preserve">    对村级一事一议的补助</t>
  </si>
  <si>
    <t xml:space="preserve">  对村民委员会和村党支部的补助</t>
  </si>
  <si>
    <t>资源勘探信息等支出</t>
  </si>
  <si>
    <t>安全生产监管</t>
  </si>
  <si>
    <t>其他安全生产监管支出</t>
  </si>
  <si>
    <t>221</t>
  </si>
  <si>
    <t>住房保障支出</t>
  </si>
  <si>
    <t xml:space="preserve">  22102</t>
  </si>
  <si>
    <t xml:space="preserve">  住房改革支出</t>
  </si>
  <si>
    <t xml:space="preserve">    2210201</t>
  </si>
  <si>
    <t xml:space="preserve">    住房公积金</t>
  </si>
  <si>
    <t>其他支出</t>
  </si>
  <si>
    <t>表3</t>
  </si>
  <si>
    <t>乡镇支出总体情况表</t>
  </si>
  <si>
    <t>基本支出</t>
  </si>
  <si>
    <t>项目支出</t>
  </si>
  <si>
    <t>事业单位
经营支出</t>
  </si>
  <si>
    <t>本级项目</t>
  </si>
  <si>
    <t>上级项目</t>
  </si>
  <si>
    <t>……</t>
  </si>
  <si>
    <t>表4</t>
  </si>
  <si>
    <t>财政拨款收支总体情况表</t>
  </si>
  <si>
    <t>一般公共预算
财政拨款</t>
  </si>
  <si>
    <t>政府性基金预算
财政拨款</t>
  </si>
  <si>
    <t>国有资本经营预算
财政拨款</t>
  </si>
  <si>
    <t>一、本年收入</t>
  </si>
  <si>
    <t>一般公共预算拨款</t>
  </si>
  <si>
    <t>文化体育与传媒</t>
  </si>
  <si>
    <t>政府性基金预算拨款</t>
  </si>
  <si>
    <t>社会保障和就业</t>
  </si>
  <si>
    <t>国有资本经营预算拨款</t>
  </si>
  <si>
    <t>城乡社区事务</t>
  </si>
  <si>
    <t>二、上年结转</t>
  </si>
  <si>
    <t>农林水事务</t>
  </si>
  <si>
    <t>资源勘探电力信息等事务</t>
  </si>
  <si>
    <t>表5</t>
  </si>
  <si>
    <t>一般公共预算财政拨款支出情况表</t>
  </si>
  <si>
    <t>功能分类科目</t>
  </si>
  <si>
    <t>2018年预算数</t>
  </si>
  <si>
    <t>小计</t>
  </si>
  <si>
    <t xml:space="preserve"> 2010302</t>
  </si>
  <si>
    <t xml:space="preserve">  20811</t>
  </si>
  <si>
    <t xml:space="preserve">  残疾人事业</t>
  </si>
  <si>
    <t xml:space="preserve">    2081199</t>
  </si>
  <si>
    <t xml:space="preserve">    其他残疾人事业支出</t>
  </si>
  <si>
    <t xml:space="preserve">  21205</t>
  </si>
  <si>
    <t xml:space="preserve">  城乡社区环境卫生</t>
  </si>
  <si>
    <t xml:space="preserve">    2120501</t>
  </si>
  <si>
    <t xml:space="preserve">    城乡社区环境卫生</t>
  </si>
  <si>
    <t xml:space="preserve">  21208</t>
  </si>
  <si>
    <t xml:space="preserve">    2120803</t>
  </si>
  <si>
    <t xml:space="preserve">  21299</t>
  </si>
  <si>
    <t xml:space="preserve">    2129999</t>
  </si>
  <si>
    <t xml:space="preserve">    2130335</t>
  </si>
  <si>
    <t xml:space="preserve">    农村人畜饮水</t>
  </si>
  <si>
    <t>扶贫</t>
  </si>
  <si>
    <t xml:space="preserve">  农村基础设施建设</t>
  </si>
  <si>
    <t>农村综合改革</t>
  </si>
  <si>
    <t xml:space="preserve">  对村级一事一议的补助</t>
  </si>
  <si>
    <t xml:space="preserve">    2130705</t>
  </si>
  <si>
    <t>215</t>
  </si>
  <si>
    <t xml:space="preserve">  21506</t>
  </si>
  <si>
    <t xml:space="preserve">    2150699</t>
  </si>
  <si>
    <t xml:space="preserve">  2299901</t>
  </si>
  <si>
    <t xml:space="preserve">    2299901</t>
  </si>
  <si>
    <t>表6</t>
  </si>
  <si>
    <t>一般公共预算财政拨款基本支出情况表</t>
  </si>
  <si>
    <t>经济分类科目</t>
  </si>
  <si>
    <t>2018年基本支出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</si>
  <si>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</si>
  <si>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</si>
  <si>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</si>
  <si>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</si>
  <si>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</si>
  <si>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</si>
  <si>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</si>
  <si>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</si>
  <si>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</si>
  <si>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</si>
  <si>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</si>
  <si>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</si>
  <si>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</si>
  <si>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</si>
  <si>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</si>
  <si>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</si>
  <si>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</si>
  <si>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</si>
  <si>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</si>
  <si>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</si>
  <si>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</si>
  <si>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</si>
  <si>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</si>
  <si>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</si>
  <si>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</si>
  <si>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</si>
  <si>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</si>
  <si>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</si>
  <si>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</si>
  <si>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</si>
  <si>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</si>
  <si>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</si>
  <si>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</si>
  <si>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</si>
  <si>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</si>
  <si>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</si>
  <si>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</si>
  <si>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</si>
  <si>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</si>
  <si>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</si>
  <si>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</si>
  <si>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</si>
  <si>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</si>
  <si>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</si>
  <si>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差旅费</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</si>
  <si>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</si>
  <si>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</si>
  <si>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</si>
  <si>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</si>
  <si>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</si>
  <si>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</si>
  <si>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</si>
  <si>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</si>
  <si>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</si>
  <si>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</si>
  <si>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</si>
  <si>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</si>
  <si>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</si>
  <si>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</si>
  <si>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</si>
  <si>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</si>
  <si>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</si>
  <si>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</si>
  <si>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</si>
  <si>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</si>
  <si>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</si>
  <si>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</si>
  <si>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</si>
  <si>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</si>
  <si>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</si>
  <si>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</si>
  <si>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</si>
  <si>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</si>
  <si>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</si>
  <si>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</si>
  <si>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</si>
  <si>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30309</t>
  </si>
  <si>
    <t xml:space="preserve">  奖励金</t>
  </si>
  <si>
    <t xml:space="preserve">  30399</t>
  </si>
  <si>
    <t xml:space="preserve">  其他对个人和家庭的补助</t>
  </si>
  <si>
    <t>表7</t>
  </si>
  <si>
    <t>一般公共预算“三公”经费支出情况表</t>
  </si>
  <si>
    <t>2017年预算数</t>
  </si>
  <si>
    <t>因公出国
（境）费</t>
  </si>
  <si>
    <t>公务用车购置及运行费</t>
  </si>
  <si>
    <t>公务接待
费</t>
  </si>
  <si>
    <t>公务用车
购置费</t>
  </si>
  <si>
    <t>公务用车
运行维护费</t>
  </si>
  <si>
    <t>表8</t>
  </si>
  <si>
    <t>政府性基金预算支出情况表</t>
  </si>
  <si>
    <t>本年政府性基金预算财政拨款支出</t>
  </si>
  <si>
    <t>212</t>
  </si>
  <si>
    <t xml:space="preserve">  国有土地使用权出让收入及对应专项债务收入安排的支出</t>
  </si>
  <si>
    <t xml:space="preserve">    2120801</t>
  </si>
  <si>
    <t xml:space="preserve">    征地和拆迁补偿支出</t>
  </si>
  <si>
    <t xml:space="preserve">    城市建设支出</t>
  </si>
  <si>
    <t xml:space="preserve">  21209</t>
  </si>
  <si>
    <t xml:space="preserve">  城市公用事业附加及对应专项债务收入安排的支出</t>
  </si>
  <si>
    <t xml:space="preserve">    2120901</t>
  </si>
  <si>
    <t xml:space="preserve">    城市公共设施</t>
  </si>
  <si>
    <t xml:space="preserve">    2120999</t>
  </si>
  <si>
    <t xml:space="preserve">    其他城市公用事业附加安排的支出</t>
  </si>
  <si>
    <t xml:space="preserve">  21212</t>
  </si>
  <si>
    <t xml:space="preserve">  新增建设用地土地有偿使用费及对应专项债务收入安排的支出</t>
  </si>
  <si>
    <t xml:space="preserve">    2121202</t>
  </si>
  <si>
    <t xml:space="preserve">    基本农田建设和保护支出</t>
  </si>
  <si>
    <t xml:space="preserve">    2121299</t>
  </si>
  <si>
    <t xml:space="preserve">    其他新增建设用地土地有偿使用费安排的支出</t>
  </si>
  <si>
    <t xml:space="preserve">  21214</t>
  </si>
  <si>
    <t xml:space="preserve">  污水处理费及对应专项债务收入安排的支出</t>
  </si>
  <si>
    <t xml:space="preserve">    2121401</t>
  </si>
  <si>
    <t xml:space="preserve">    污水处理设施建设和运营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</si>
</sst>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47">
    <font>
      <sz val="11"/>
      <color theme="1"/>
      <name val="Calibri"/>
      <family val="0"/>
    </font>
    <font>
      <sz val="11"/>
      <name val="宋体"/>
      <family val="0"/>
    </font>
    <font>
      <b/>
      <sz val="18"/>
      <color indexed="8"/>
      <name val="宋体"/>
      <family val="0"/>
    </font>
    <font>
      <b/>
      <sz val="11"/>
      <color indexed="8"/>
      <name val="宋体"/>
      <family val="0"/>
    </font>
    <font>
      <sz val="10"/>
      <name val="宋体"/>
      <family val="0"/>
    </font>
    <font>
      <sz val="10"/>
      <name val="Arial"/>
      <family val="2"/>
    </font>
    <font>
      <sz val="12"/>
      <name val="宋体"/>
      <family val="0"/>
    </font>
    <font>
      <sz val="20"/>
      <name val="宋体"/>
      <family val="0"/>
    </font>
    <font>
      <sz val="20"/>
      <name val="Arial"/>
      <family val="2"/>
    </font>
    <font>
      <sz val="16"/>
      <name val="宋体"/>
      <family val="0"/>
    </font>
    <font>
      <sz val="11"/>
      <color indexed="9"/>
      <name val="宋体"/>
      <family val="0"/>
    </font>
    <font>
      <b/>
      <sz val="11"/>
      <color indexed="62"/>
      <name val="宋体"/>
      <family val="0"/>
    </font>
    <font>
      <b/>
      <sz val="15"/>
      <color indexed="62"/>
      <name val="宋体"/>
      <family val="0"/>
    </font>
    <font>
      <sz val="11"/>
      <color indexed="17"/>
      <name val="宋体"/>
      <family val="0"/>
    </font>
    <font>
      <b/>
      <sz val="18"/>
      <color indexed="62"/>
      <name val="宋体"/>
      <family val="0"/>
    </font>
    <font>
      <sz val="11"/>
      <color indexed="10"/>
      <name val="宋体"/>
      <family val="0"/>
    </font>
    <font>
      <sz val="11"/>
      <color indexed="16"/>
      <name val="宋体"/>
      <family val="0"/>
    </font>
    <font>
      <b/>
      <sz val="11"/>
      <color indexed="9"/>
      <name val="宋体"/>
      <family val="0"/>
    </font>
    <font>
      <b/>
      <sz val="13"/>
      <color indexed="62"/>
      <name val="宋体"/>
      <family val="0"/>
    </font>
    <font>
      <sz val="11"/>
      <color indexed="62"/>
      <name val="宋体"/>
      <family val="0"/>
    </font>
    <font>
      <sz val="11"/>
      <color indexed="53"/>
      <name val="宋体"/>
      <family val="0"/>
    </font>
    <font>
      <u val="single"/>
      <sz val="11"/>
      <color indexed="20"/>
      <name val="宋体"/>
      <family val="0"/>
    </font>
    <font>
      <u val="single"/>
      <sz val="11"/>
      <color indexed="12"/>
      <name val="宋体"/>
      <family val="0"/>
    </font>
    <font>
      <b/>
      <sz val="11"/>
      <color indexed="53"/>
      <name val="宋体"/>
      <family val="0"/>
    </font>
    <font>
      <i/>
      <sz val="11"/>
      <color indexed="23"/>
      <name val="宋体"/>
      <family val="0"/>
    </font>
    <font>
      <b/>
      <sz val="11"/>
      <color indexed="6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color indexed="63"/>
      </left>
      <right>
        <color indexed="63"/>
      </right>
      <top style="thin"/>
      <bottom style="thin"/>
    </border>
    <border>
      <left/>
      <right style="thin">
        <color indexed="8"/>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62">
    <xf numFmtId="0" fontId="0" fillId="0" borderId="0" xfId="0" applyFont="1" applyAlignment="1">
      <alignment vertical="center"/>
    </xf>
    <xf numFmtId="0" fontId="0" fillId="0" borderId="0" xfId="0" applyAlignment="1">
      <alignment horizontal="left" vertical="center"/>
    </xf>
    <xf numFmtId="0" fontId="46"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vertical="center"/>
    </xf>
    <xf numFmtId="0" fontId="0" fillId="0" borderId="11" xfId="0" applyFont="1" applyBorder="1" applyAlignment="1">
      <alignment horizontal="center" vertical="center"/>
    </xf>
    <xf numFmtId="176" fontId="0" fillId="0" borderId="11" xfId="0" applyNumberFormat="1" applyBorder="1" applyAlignment="1">
      <alignment vertical="center"/>
    </xf>
    <xf numFmtId="49" fontId="0" fillId="0" borderId="11" xfId="0" applyNumberFormat="1" applyBorder="1" applyAlignment="1">
      <alignment vertical="center"/>
    </xf>
    <xf numFmtId="0" fontId="43" fillId="0" borderId="0" xfId="0" applyFont="1" applyFill="1" applyBorder="1" applyAlignment="1">
      <alignment vertical="center"/>
    </xf>
    <xf numFmtId="0" fontId="0" fillId="0" borderId="0" xfId="0" applyBorder="1" applyAlignment="1">
      <alignment vertical="center"/>
    </xf>
    <xf numFmtId="0" fontId="0" fillId="0" borderId="11" xfId="0" applyBorder="1" applyAlignment="1">
      <alignment horizontal="center" vertical="center" wrapText="1"/>
    </xf>
    <xf numFmtId="0" fontId="4" fillId="0" borderId="16" xfId="0" applyNumberFormat="1" applyFont="1" applyFill="1" applyBorder="1" applyAlignment="1">
      <alignment horizontal="left" vertical="center" shrinkToFit="1"/>
    </xf>
    <xf numFmtId="176" fontId="4" fillId="0" borderId="16" xfId="0" applyNumberFormat="1" applyFont="1" applyFill="1" applyBorder="1" applyAlignment="1">
      <alignment/>
    </xf>
    <xf numFmtId="0" fontId="0" fillId="0" borderId="11" xfId="0" applyBorder="1" applyAlignment="1">
      <alignment horizontal="center" vertical="center"/>
    </xf>
    <xf numFmtId="0" fontId="4" fillId="0" borderId="17" xfId="0" applyNumberFormat="1" applyFont="1" applyFill="1" applyBorder="1" applyAlignment="1">
      <alignment horizontal="left" vertical="center" shrinkToFit="1"/>
    </xf>
    <xf numFmtId="176" fontId="4" fillId="0" borderId="17" xfId="0" applyNumberFormat="1" applyFont="1" applyFill="1" applyBorder="1" applyAlignment="1">
      <alignment/>
    </xf>
    <xf numFmtId="176" fontId="0" fillId="0" borderId="18" xfId="0" applyNumberFormat="1" applyBorder="1" applyAlignment="1">
      <alignment vertical="center"/>
    </xf>
    <xf numFmtId="0" fontId="4" fillId="0" borderId="11" xfId="0" applyNumberFormat="1" applyFont="1" applyFill="1" applyBorder="1" applyAlignment="1">
      <alignment horizontal="left" vertical="center" shrinkToFit="1"/>
    </xf>
    <xf numFmtId="176" fontId="4" fillId="0" borderId="11" xfId="0" applyNumberFormat="1" applyFont="1" applyFill="1" applyBorder="1" applyAlignment="1">
      <alignment/>
    </xf>
    <xf numFmtId="0" fontId="0" fillId="0" borderId="19" xfId="0" applyBorder="1" applyAlignment="1">
      <alignment horizontal="center" vertical="center"/>
    </xf>
    <xf numFmtId="176" fontId="0" fillId="0" borderId="11" xfId="0" applyNumberFormat="1" applyBorder="1" applyAlignment="1">
      <alignment horizontal="center" vertical="center"/>
    </xf>
    <xf numFmtId="176" fontId="4" fillId="0" borderId="16" xfId="0" applyNumberFormat="1" applyFont="1" applyFill="1" applyBorder="1" applyAlignment="1">
      <alignment horizontal="center"/>
    </xf>
    <xf numFmtId="176" fontId="4" fillId="0" borderId="16"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4" fontId="4" fillId="0" borderId="16" xfId="0" applyNumberFormat="1" applyFont="1" applyFill="1" applyBorder="1" applyAlignment="1">
      <alignment horizontal="center"/>
    </xf>
    <xf numFmtId="49" fontId="4" fillId="0" borderId="16"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xf>
    <xf numFmtId="0" fontId="4" fillId="0" borderId="20" xfId="0" applyNumberFormat="1" applyFont="1" applyFill="1" applyBorder="1" applyAlignment="1">
      <alignment horizontal="left" vertical="center" shrinkToFit="1"/>
    </xf>
    <xf numFmtId="0" fontId="4" fillId="0" borderId="11" xfId="0" applyNumberFormat="1" applyFont="1" applyFill="1" applyBorder="1" applyAlignment="1">
      <alignment/>
    </xf>
    <xf numFmtId="0" fontId="0" fillId="0" borderId="11" xfId="0" applyFill="1" applyBorder="1" applyAlignment="1">
      <alignment vertical="center"/>
    </xf>
    <xf numFmtId="177" fontId="4" fillId="0" borderId="16" xfId="0" applyNumberFormat="1" applyFont="1" applyBorder="1" applyAlignment="1">
      <alignment shrinkToFit="1"/>
    </xf>
    <xf numFmtId="177" fontId="0" fillId="0" borderId="11" xfId="0" applyNumberFormat="1" applyBorder="1" applyAlignment="1">
      <alignment vertical="center"/>
    </xf>
    <xf numFmtId="0" fontId="6" fillId="33" borderId="16" xfId="0" applyFont="1" applyFill="1" applyBorder="1" applyAlignment="1">
      <alignment horizontal="left" vertical="center" wrapText="1" shrinkToFit="1"/>
    </xf>
    <xf numFmtId="177" fontId="4" fillId="0" borderId="16" xfId="0" applyNumberFormat="1" applyFon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vertical="center" wrapText="1"/>
    </xf>
    <xf numFmtId="176" fontId="0" fillId="0" borderId="11" xfId="0" applyNumberFormat="1" applyBorder="1" applyAlignment="1">
      <alignment horizontal="center" vertical="center"/>
    </xf>
    <xf numFmtId="0" fontId="4" fillId="0" borderId="16"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176" fontId="4" fillId="0" borderId="17" xfId="0" applyNumberFormat="1" applyFont="1" applyFill="1" applyBorder="1" applyAlignment="1">
      <alignment horizontal="center"/>
    </xf>
    <xf numFmtId="176" fontId="4" fillId="0" borderId="17" xfId="0" applyNumberFormat="1" applyFont="1" applyFill="1" applyBorder="1" applyAlignment="1">
      <alignment horizontal="center" vertical="center" shrinkToFit="1"/>
    </xf>
    <xf numFmtId="0" fontId="5" fillId="0" borderId="11" xfId="0" applyNumberFormat="1" applyFont="1" applyFill="1" applyBorder="1" applyAlignment="1">
      <alignment/>
    </xf>
    <xf numFmtId="176" fontId="5" fillId="0" borderId="11" xfId="0" applyNumberFormat="1" applyFont="1" applyFill="1" applyBorder="1" applyAlignment="1">
      <alignment horizontal="center"/>
    </xf>
    <xf numFmtId="0" fontId="0" fillId="0" borderId="0" xfId="0" applyBorder="1" applyAlignment="1">
      <alignment horizontal="center" vertical="center"/>
    </xf>
    <xf numFmtId="0" fontId="4" fillId="0" borderId="16" xfId="0" applyNumberFormat="1" applyFont="1" applyFill="1" applyBorder="1" applyAlignment="1">
      <alignment horizontal="left" vertical="top" shrinkToFit="1"/>
    </xf>
    <xf numFmtId="0" fontId="4" fillId="0" borderId="21" xfId="0" applyNumberFormat="1" applyFont="1" applyFill="1" applyBorder="1" applyAlignment="1">
      <alignment horizontal="left" vertical="center" shrinkToFit="1"/>
    </xf>
    <xf numFmtId="0" fontId="5" fillId="0" borderId="11" xfId="0" applyNumberFormat="1" applyFont="1" applyFill="1" applyBorder="1" applyAlignment="1">
      <alignment horizontal="left"/>
    </xf>
    <xf numFmtId="0" fontId="0" fillId="0" borderId="11" xfId="0" applyBorder="1" applyAlignment="1">
      <alignment horizontal="left" vertical="center"/>
    </xf>
    <xf numFmtId="176" fontId="0" fillId="0" borderId="11" xfId="0" applyNumberFormat="1" applyBorder="1" applyAlignment="1">
      <alignment horizontal="left" vertical="center" indent="1"/>
    </xf>
    <xf numFmtId="0" fontId="0" fillId="0" borderId="11" xfId="0" applyBorder="1" applyAlignment="1">
      <alignment horizontal="left" vertical="center" indent="1"/>
    </xf>
    <xf numFmtId="0" fontId="5" fillId="0" borderId="0" xfId="0" applyNumberFormat="1" applyFont="1" applyFill="1" applyBorder="1" applyAlignment="1">
      <alignment/>
    </xf>
    <xf numFmtId="0" fontId="7" fillId="33" borderId="0" xfId="0" applyNumberFormat="1" applyFont="1" applyFill="1" applyBorder="1" applyAlignment="1">
      <alignment horizontal="center" vertical="center" wrapText="1" shrinkToFit="1"/>
    </xf>
    <xf numFmtId="0" fontId="8" fillId="0" borderId="0" xfId="0" applyNumberFormat="1" applyFont="1" applyFill="1" applyBorder="1" applyAlignment="1">
      <alignment/>
    </xf>
    <xf numFmtId="0" fontId="9" fillId="33" borderId="0" xfId="0" applyNumberFormat="1" applyFont="1" applyFill="1" applyBorder="1" applyAlignment="1">
      <alignment horizontal="center"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0"/>
  <sheetViews>
    <sheetView zoomScaleSheetLayoutView="100" workbookViewId="0" topLeftCell="A2">
      <selection activeCell="A2" sqref="A2:M70"/>
    </sheetView>
  </sheetViews>
  <sheetFormatPr defaultColWidth="8.00390625" defaultRowHeight="15"/>
  <cols>
    <col min="1" max="1" width="7.8515625" style="58" bestFit="1" customWidth="1"/>
    <col min="2" max="16384" width="8.00390625" style="58" customWidth="1"/>
  </cols>
  <sheetData>
    <row r="1" spans="1:13" s="58" customFormat="1" ht="30" customHeight="1">
      <c r="A1" s="59" t="s">
        <v>0</v>
      </c>
      <c r="B1" s="60"/>
      <c r="C1" s="60"/>
      <c r="D1" s="60"/>
      <c r="E1" s="60"/>
      <c r="F1" s="60"/>
      <c r="G1" s="60"/>
      <c r="H1" s="60"/>
      <c r="I1" s="60"/>
      <c r="J1" s="60"/>
      <c r="K1" s="60"/>
      <c r="L1" s="60"/>
      <c r="M1" s="60"/>
    </row>
    <row r="2" spans="1:13" s="58" customFormat="1" ht="42.75" customHeight="1">
      <c r="A2" s="61" t="s">
        <v>1</v>
      </c>
      <c r="B2" s="61"/>
      <c r="C2" s="61"/>
      <c r="D2" s="61"/>
      <c r="E2" s="61"/>
      <c r="F2" s="61"/>
      <c r="G2" s="61"/>
      <c r="H2" s="61"/>
      <c r="I2" s="61"/>
      <c r="J2" s="61"/>
      <c r="K2" s="61"/>
      <c r="L2" s="61"/>
      <c r="M2" s="61"/>
    </row>
    <row r="3" spans="1:13" s="58" customFormat="1" ht="12.75">
      <c r="A3" s="61"/>
      <c r="B3" s="61"/>
      <c r="C3" s="61"/>
      <c r="D3" s="61"/>
      <c r="E3" s="61"/>
      <c r="F3" s="61"/>
      <c r="G3" s="61"/>
      <c r="H3" s="61"/>
      <c r="I3" s="61"/>
      <c r="J3" s="61"/>
      <c r="K3" s="61"/>
      <c r="L3" s="61"/>
      <c r="M3" s="61"/>
    </row>
    <row r="4" spans="1:13" s="58" customFormat="1" ht="12.75">
      <c r="A4" s="61"/>
      <c r="B4" s="61"/>
      <c r="C4" s="61"/>
      <c r="D4" s="61"/>
      <c r="E4" s="61"/>
      <c r="F4" s="61"/>
      <c r="G4" s="61"/>
      <c r="H4" s="61"/>
      <c r="I4" s="61"/>
      <c r="J4" s="61"/>
      <c r="K4" s="61"/>
      <c r="L4" s="61"/>
      <c r="M4" s="61"/>
    </row>
    <row r="5" spans="1:13" s="58" customFormat="1" ht="12.75">
      <c r="A5" s="61"/>
      <c r="B5" s="61"/>
      <c r="C5" s="61"/>
      <c r="D5" s="61"/>
      <c r="E5" s="61"/>
      <c r="F5" s="61"/>
      <c r="G5" s="61"/>
      <c r="H5" s="61"/>
      <c r="I5" s="61"/>
      <c r="J5" s="61"/>
      <c r="K5" s="61"/>
      <c r="L5" s="61"/>
      <c r="M5" s="61"/>
    </row>
    <row r="6" spans="1:13" s="58" customFormat="1" ht="12.75">
      <c r="A6" s="61"/>
      <c r="B6" s="61"/>
      <c r="C6" s="61"/>
      <c r="D6" s="61"/>
      <c r="E6" s="61"/>
      <c r="F6" s="61"/>
      <c r="G6" s="61"/>
      <c r="H6" s="61"/>
      <c r="I6" s="61"/>
      <c r="J6" s="61"/>
      <c r="K6" s="61"/>
      <c r="L6" s="61"/>
      <c r="M6" s="61"/>
    </row>
    <row r="7" spans="1:13" s="58" customFormat="1" ht="12.75">
      <c r="A7" s="61"/>
      <c r="B7" s="61"/>
      <c r="C7" s="61"/>
      <c r="D7" s="61"/>
      <c r="E7" s="61"/>
      <c r="F7" s="61"/>
      <c r="G7" s="61"/>
      <c r="H7" s="61"/>
      <c r="I7" s="61"/>
      <c r="J7" s="61"/>
      <c r="K7" s="61"/>
      <c r="L7" s="61"/>
      <c r="M7" s="61"/>
    </row>
    <row r="8" spans="1:13" s="58" customFormat="1" ht="12.75">
      <c r="A8" s="61"/>
      <c r="B8" s="61"/>
      <c r="C8" s="61"/>
      <c r="D8" s="61"/>
      <c r="E8" s="61"/>
      <c r="F8" s="61"/>
      <c r="G8" s="61"/>
      <c r="H8" s="61"/>
      <c r="I8" s="61"/>
      <c r="J8" s="61"/>
      <c r="K8" s="61"/>
      <c r="L8" s="61"/>
      <c r="M8" s="61"/>
    </row>
    <row r="9" spans="1:13" s="58" customFormat="1" ht="12.75">
      <c r="A9" s="61"/>
      <c r="B9" s="61"/>
      <c r="C9" s="61"/>
      <c r="D9" s="61"/>
      <c r="E9" s="61"/>
      <c r="F9" s="61"/>
      <c r="G9" s="61"/>
      <c r="H9" s="61"/>
      <c r="I9" s="61"/>
      <c r="J9" s="61"/>
      <c r="K9" s="61"/>
      <c r="L9" s="61"/>
      <c r="M9" s="61"/>
    </row>
    <row r="10" spans="1:13" s="58" customFormat="1" ht="12.75">
      <c r="A10" s="61"/>
      <c r="B10" s="61"/>
      <c r="C10" s="61"/>
      <c r="D10" s="61"/>
      <c r="E10" s="61"/>
      <c r="F10" s="61"/>
      <c r="G10" s="61"/>
      <c r="H10" s="61"/>
      <c r="I10" s="61"/>
      <c r="J10" s="61"/>
      <c r="K10" s="61"/>
      <c r="L10" s="61"/>
      <c r="M10" s="61"/>
    </row>
    <row r="11" spans="1:13" s="58" customFormat="1" ht="12.75">
      <c r="A11" s="61"/>
      <c r="B11" s="61"/>
      <c r="C11" s="61"/>
      <c r="D11" s="61"/>
      <c r="E11" s="61"/>
      <c r="F11" s="61"/>
      <c r="G11" s="61"/>
      <c r="H11" s="61"/>
      <c r="I11" s="61"/>
      <c r="J11" s="61"/>
      <c r="K11" s="61"/>
      <c r="L11" s="61"/>
      <c r="M11" s="61"/>
    </row>
    <row r="12" spans="1:13" s="58" customFormat="1" ht="12.75">
      <c r="A12" s="61"/>
      <c r="B12" s="61"/>
      <c r="C12" s="61"/>
      <c r="D12" s="61"/>
      <c r="E12" s="61"/>
      <c r="F12" s="61"/>
      <c r="G12" s="61"/>
      <c r="H12" s="61"/>
      <c r="I12" s="61"/>
      <c r="J12" s="61"/>
      <c r="K12" s="61"/>
      <c r="L12" s="61"/>
      <c r="M12" s="61"/>
    </row>
    <row r="13" spans="1:13" s="58" customFormat="1" ht="12.75">
      <c r="A13" s="61"/>
      <c r="B13" s="61"/>
      <c r="C13" s="61"/>
      <c r="D13" s="61"/>
      <c r="E13" s="61"/>
      <c r="F13" s="61"/>
      <c r="G13" s="61"/>
      <c r="H13" s="61"/>
      <c r="I13" s="61"/>
      <c r="J13" s="61"/>
      <c r="K13" s="61"/>
      <c r="L13" s="61"/>
      <c r="M13" s="61"/>
    </row>
    <row r="14" spans="1:13" s="58" customFormat="1" ht="12.75">
      <c r="A14" s="61"/>
      <c r="B14" s="61"/>
      <c r="C14" s="61"/>
      <c r="D14" s="61"/>
      <c r="E14" s="61"/>
      <c r="F14" s="61"/>
      <c r="G14" s="61"/>
      <c r="H14" s="61"/>
      <c r="I14" s="61"/>
      <c r="J14" s="61"/>
      <c r="K14" s="61"/>
      <c r="L14" s="61"/>
      <c r="M14" s="61"/>
    </row>
    <row r="15" spans="1:13" s="58" customFormat="1" ht="12.75">
      <c r="A15" s="61"/>
      <c r="B15" s="61"/>
      <c r="C15" s="61"/>
      <c r="D15" s="61"/>
      <c r="E15" s="61"/>
      <c r="F15" s="61"/>
      <c r="G15" s="61"/>
      <c r="H15" s="61"/>
      <c r="I15" s="61"/>
      <c r="J15" s="61"/>
      <c r="K15" s="61"/>
      <c r="L15" s="61"/>
      <c r="M15" s="61"/>
    </row>
    <row r="16" spans="1:13" s="58" customFormat="1" ht="12.75">
      <c r="A16" s="61"/>
      <c r="B16" s="61"/>
      <c r="C16" s="61"/>
      <c r="D16" s="61"/>
      <c r="E16" s="61"/>
      <c r="F16" s="61"/>
      <c r="G16" s="61"/>
      <c r="H16" s="61"/>
      <c r="I16" s="61"/>
      <c r="J16" s="61"/>
      <c r="K16" s="61"/>
      <c r="L16" s="61"/>
      <c r="M16" s="61"/>
    </row>
    <row r="17" spans="1:13" s="58" customFormat="1" ht="12.75">
      <c r="A17" s="61"/>
      <c r="B17" s="61"/>
      <c r="C17" s="61"/>
      <c r="D17" s="61"/>
      <c r="E17" s="61"/>
      <c r="F17" s="61"/>
      <c r="G17" s="61"/>
      <c r="H17" s="61"/>
      <c r="I17" s="61"/>
      <c r="J17" s="61"/>
      <c r="K17" s="61"/>
      <c r="L17" s="61"/>
      <c r="M17" s="61"/>
    </row>
    <row r="18" spans="1:13" s="58" customFormat="1" ht="12.75">
      <c r="A18" s="61"/>
      <c r="B18" s="61"/>
      <c r="C18" s="61"/>
      <c r="D18" s="61"/>
      <c r="E18" s="61"/>
      <c r="F18" s="61"/>
      <c r="G18" s="61"/>
      <c r="H18" s="61"/>
      <c r="I18" s="61"/>
      <c r="J18" s="61"/>
      <c r="K18" s="61"/>
      <c r="L18" s="61"/>
      <c r="M18" s="61"/>
    </row>
    <row r="19" spans="1:13" s="58" customFormat="1" ht="12.75">
      <c r="A19" s="61"/>
      <c r="B19" s="61"/>
      <c r="C19" s="61"/>
      <c r="D19" s="61"/>
      <c r="E19" s="61"/>
      <c r="F19" s="61"/>
      <c r="G19" s="61"/>
      <c r="H19" s="61"/>
      <c r="I19" s="61"/>
      <c r="J19" s="61"/>
      <c r="K19" s="61"/>
      <c r="L19" s="61"/>
      <c r="M19" s="61"/>
    </row>
    <row r="20" spans="1:13" s="58" customFormat="1" ht="12.75">
      <c r="A20" s="61"/>
      <c r="B20" s="61"/>
      <c r="C20" s="61"/>
      <c r="D20" s="61"/>
      <c r="E20" s="61"/>
      <c r="F20" s="61"/>
      <c r="G20" s="61"/>
      <c r="H20" s="61"/>
      <c r="I20" s="61"/>
      <c r="J20" s="61"/>
      <c r="K20" s="61"/>
      <c r="L20" s="61"/>
      <c r="M20" s="61"/>
    </row>
    <row r="21" spans="1:13" s="58" customFormat="1" ht="12.75">
      <c r="A21" s="61"/>
      <c r="B21" s="61"/>
      <c r="C21" s="61"/>
      <c r="D21" s="61"/>
      <c r="E21" s="61"/>
      <c r="F21" s="61"/>
      <c r="G21" s="61"/>
      <c r="H21" s="61"/>
      <c r="I21" s="61"/>
      <c r="J21" s="61"/>
      <c r="K21" s="61"/>
      <c r="L21" s="61"/>
      <c r="M21" s="61"/>
    </row>
    <row r="22" spans="1:13" s="58" customFormat="1" ht="12.75">
      <c r="A22" s="61"/>
      <c r="B22" s="61"/>
      <c r="C22" s="61"/>
      <c r="D22" s="61"/>
      <c r="E22" s="61"/>
      <c r="F22" s="61"/>
      <c r="G22" s="61"/>
      <c r="H22" s="61"/>
      <c r="I22" s="61"/>
      <c r="J22" s="61"/>
      <c r="K22" s="61"/>
      <c r="L22" s="61"/>
      <c r="M22" s="61"/>
    </row>
    <row r="23" spans="1:13" s="58" customFormat="1" ht="12.75">
      <c r="A23" s="61"/>
      <c r="B23" s="61"/>
      <c r="C23" s="61"/>
      <c r="D23" s="61"/>
      <c r="E23" s="61"/>
      <c r="F23" s="61"/>
      <c r="G23" s="61"/>
      <c r="H23" s="61"/>
      <c r="I23" s="61"/>
      <c r="J23" s="61"/>
      <c r="K23" s="61"/>
      <c r="L23" s="61"/>
      <c r="M23" s="61"/>
    </row>
    <row r="24" spans="1:13" s="58" customFormat="1" ht="12.75">
      <c r="A24" s="61"/>
      <c r="B24" s="61"/>
      <c r="C24" s="61"/>
      <c r="D24" s="61"/>
      <c r="E24" s="61"/>
      <c r="F24" s="61"/>
      <c r="G24" s="61"/>
      <c r="H24" s="61"/>
      <c r="I24" s="61"/>
      <c r="J24" s="61"/>
      <c r="K24" s="61"/>
      <c r="L24" s="61"/>
      <c r="M24" s="61"/>
    </row>
    <row r="25" spans="1:13" s="58" customFormat="1" ht="12.75">
      <c r="A25" s="61"/>
      <c r="B25" s="61"/>
      <c r="C25" s="61"/>
      <c r="D25" s="61"/>
      <c r="E25" s="61"/>
      <c r="F25" s="61"/>
      <c r="G25" s="61"/>
      <c r="H25" s="61"/>
      <c r="I25" s="61"/>
      <c r="J25" s="61"/>
      <c r="K25" s="61"/>
      <c r="L25" s="61"/>
      <c r="M25" s="61"/>
    </row>
    <row r="26" spans="1:13" s="58" customFormat="1" ht="12.75">
      <c r="A26" s="61"/>
      <c r="B26" s="61"/>
      <c r="C26" s="61"/>
      <c r="D26" s="61"/>
      <c r="E26" s="61"/>
      <c r="F26" s="61"/>
      <c r="G26" s="61"/>
      <c r="H26" s="61"/>
      <c r="I26" s="61"/>
      <c r="J26" s="61"/>
      <c r="K26" s="61"/>
      <c r="L26" s="61"/>
      <c r="M26" s="61"/>
    </row>
    <row r="27" spans="1:13" s="58" customFormat="1" ht="12.75">
      <c r="A27" s="61"/>
      <c r="B27" s="61"/>
      <c r="C27" s="61"/>
      <c r="D27" s="61"/>
      <c r="E27" s="61"/>
      <c r="F27" s="61"/>
      <c r="G27" s="61"/>
      <c r="H27" s="61"/>
      <c r="I27" s="61"/>
      <c r="J27" s="61"/>
      <c r="K27" s="61"/>
      <c r="L27" s="61"/>
      <c r="M27" s="61"/>
    </row>
    <row r="28" spans="1:13" s="58" customFormat="1" ht="12.75">
      <c r="A28" s="61"/>
      <c r="B28" s="61"/>
      <c r="C28" s="61"/>
      <c r="D28" s="61"/>
      <c r="E28" s="61"/>
      <c r="F28" s="61"/>
      <c r="G28" s="61"/>
      <c r="H28" s="61"/>
      <c r="I28" s="61"/>
      <c r="J28" s="61"/>
      <c r="K28" s="61"/>
      <c r="L28" s="61"/>
      <c r="M28" s="61"/>
    </row>
    <row r="29" spans="1:13" s="58" customFormat="1" ht="12.75">
      <c r="A29" s="61"/>
      <c r="B29" s="61"/>
      <c r="C29" s="61"/>
      <c r="D29" s="61"/>
      <c r="E29" s="61"/>
      <c r="F29" s="61"/>
      <c r="G29" s="61"/>
      <c r="H29" s="61"/>
      <c r="I29" s="61"/>
      <c r="J29" s="61"/>
      <c r="K29" s="61"/>
      <c r="L29" s="61"/>
      <c r="M29" s="61"/>
    </row>
    <row r="30" spans="1:13" s="58" customFormat="1" ht="12.75">
      <c r="A30" s="61"/>
      <c r="B30" s="61"/>
      <c r="C30" s="61"/>
      <c r="D30" s="61"/>
      <c r="E30" s="61"/>
      <c r="F30" s="61"/>
      <c r="G30" s="61"/>
      <c r="H30" s="61"/>
      <c r="I30" s="61"/>
      <c r="J30" s="61"/>
      <c r="K30" s="61"/>
      <c r="L30" s="61"/>
      <c r="M30" s="61"/>
    </row>
    <row r="31" spans="1:13" s="58" customFormat="1" ht="408" customHeight="1">
      <c r="A31" s="61"/>
      <c r="B31" s="61"/>
      <c r="C31" s="61"/>
      <c r="D31" s="61"/>
      <c r="E31" s="61"/>
      <c r="F31" s="61"/>
      <c r="G31" s="61"/>
      <c r="H31" s="61"/>
      <c r="I31" s="61"/>
      <c r="J31" s="61"/>
      <c r="K31" s="61"/>
      <c r="L31" s="61"/>
      <c r="M31" s="61"/>
    </row>
    <row r="32" spans="1:13" s="58" customFormat="1" ht="12.75">
      <c r="A32" s="61"/>
      <c r="B32" s="61"/>
      <c r="C32" s="61"/>
      <c r="D32" s="61"/>
      <c r="E32" s="61"/>
      <c r="F32" s="61"/>
      <c r="G32" s="61"/>
      <c r="H32" s="61"/>
      <c r="I32" s="61"/>
      <c r="J32" s="61"/>
      <c r="K32" s="61"/>
      <c r="L32" s="61"/>
      <c r="M32" s="61"/>
    </row>
    <row r="33" spans="1:13" s="58" customFormat="1" ht="12.75">
      <c r="A33" s="61"/>
      <c r="B33" s="61"/>
      <c r="C33" s="61"/>
      <c r="D33" s="61"/>
      <c r="E33" s="61"/>
      <c r="F33" s="61"/>
      <c r="G33" s="61"/>
      <c r="H33" s="61"/>
      <c r="I33" s="61"/>
      <c r="J33" s="61"/>
      <c r="K33" s="61"/>
      <c r="L33" s="61"/>
      <c r="M33" s="61"/>
    </row>
    <row r="34" spans="1:13" s="58" customFormat="1" ht="12.75">
      <c r="A34" s="61"/>
      <c r="B34" s="61"/>
      <c r="C34" s="61"/>
      <c r="D34" s="61"/>
      <c r="E34" s="61"/>
      <c r="F34" s="61"/>
      <c r="G34" s="61"/>
      <c r="H34" s="61"/>
      <c r="I34" s="61"/>
      <c r="J34" s="61"/>
      <c r="K34" s="61"/>
      <c r="L34" s="61"/>
      <c r="M34" s="61"/>
    </row>
    <row r="35" spans="1:13" s="58" customFormat="1" ht="12.75">
      <c r="A35" s="61"/>
      <c r="B35" s="61"/>
      <c r="C35" s="61"/>
      <c r="D35" s="61"/>
      <c r="E35" s="61"/>
      <c r="F35" s="61"/>
      <c r="G35" s="61"/>
      <c r="H35" s="61"/>
      <c r="I35" s="61"/>
      <c r="J35" s="61"/>
      <c r="K35" s="61"/>
      <c r="L35" s="61"/>
      <c r="M35" s="61"/>
    </row>
    <row r="36" spans="1:13" s="58" customFormat="1" ht="12.75">
      <c r="A36" s="61"/>
      <c r="B36" s="61"/>
      <c r="C36" s="61"/>
      <c r="D36" s="61"/>
      <c r="E36" s="61"/>
      <c r="F36" s="61"/>
      <c r="G36" s="61"/>
      <c r="H36" s="61"/>
      <c r="I36" s="61"/>
      <c r="J36" s="61"/>
      <c r="K36" s="61"/>
      <c r="L36" s="61"/>
      <c r="M36" s="61"/>
    </row>
    <row r="37" spans="1:13" s="58" customFormat="1" ht="12.75">
      <c r="A37" s="61"/>
      <c r="B37" s="61"/>
      <c r="C37" s="61"/>
      <c r="D37" s="61"/>
      <c r="E37" s="61"/>
      <c r="F37" s="61"/>
      <c r="G37" s="61"/>
      <c r="H37" s="61"/>
      <c r="I37" s="61"/>
      <c r="J37" s="61"/>
      <c r="K37" s="61"/>
      <c r="L37" s="61"/>
      <c r="M37" s="61"/>
    </row>
    <row r="38" spans="1:13" s="58" customFormat="1" ht="12.75">
      <c r="A38" s="61"/>
      <c r="B38" s="61"/>
      <c r="C38" s="61"/>
      <c r="D38" s="61"/>
      <c r="E38" s="61"/>
      <c r="F38" s="61"/>
      <c r="G38" s="61"/>
      <c r="H38" s="61"/>
      <c r="I38" s="61"/>
      <c r="J38" s="61"/>
      <c r="K38" s="61"/>
      <c r="L38" s="61"/>
      <c r="M38" s="61"/>
    </row>
    <row r="39" spans="1:13" s="58" customFormat="1" ht="12.75">
      <c r="A39" s="61"/>
      <c r="B39" s="61"/>
      <c r="C39" s="61"/>
      <c r="D39" s="61"/>
      <c r="E39" s="61"/>
      <c r="F39" s="61"/>
      <c r="G39" s="61"/>
      <c r="H39" s="61"/>
      <c r="I39" s="61"/>
      <c r="J39" s="61"/>
      <c r="K39" s="61"/>
      <c r="L39" s="61"/>
      <c r="M39" s="61"/>
    </row>
    <row r="40" spans="1:13" s="58" customFormat="1" ht="12.75">
      <c r="A40" s="61"/>
      <c r="B40" s="61"/>
      <c r="C40" s="61"/>
      <c r="D40" s="61"/>
      <c r="E40" s="61"/>
      <c r="F40" s="61"/>
      <c r="G40" s="61"/>
      <c r="H40" s="61"/>
      <c r="I40" s="61"/>
      <c r="J40" s="61"/>
      <c r="K40" s="61"/>
      <c r="L40" s="61"/>
      <c r="M40" s="61"/>
    </row>
    <row r="41" spans="1:13" s="58" customFormat="1" ht="12.75">
      <c r="A41" s="61"/>
      <c r="B41" s="61"/>
      <c r="C41" s="61"/>
      <c r="D41" s="61"/>
      <c r="E41" s="61"/>
      <c r="F41" s="61"/>
      <c r="G41" s="61"/>
      <c r="H41" s="61"/>
      <c r="I41" s="61"/>
      <c r="J41" s="61"/>
      <c r="K41" s="61"/>
      <c r="L41" s="61"/>
      <c r="M41" s="61"/>
    </row>
    <row r="42" spans="1:13" s="58" customFormat="1" ht="12.75">
      <c r="A42" s="61"/>
      <c r="B42" s="61"/>
      <c r="C42" s="61"/>
      <c r="D42" s="61"/>
      <c r="E42" s="61"/>
      <c r="F42" s="61"/>
      <c r="G42" s="61"/>
      <c r="H42" s="61"/>
      <c r="I42" s="61"/>
      <c r="J42" s="61"/>
      <c r="K42" s="61"/>
      <c r="L42" s="61"/>
      <c r="M42" s="61"/>
    </row>
    <row r="43" spans="1:13" s="58" customFormat="1" ht="12.75">
      <c r="A43" s="61"/>
      <c r="B43" s="61"/>
      <c r="C43" s="61"/>
      <c r="D43" s="61"/>
      <c r="E43" s="61"/>
      <c r="F43" s="61"/>
      <c r="G43" s="61"/>
      <c r="H43" s="61"/>
      <c r="I43" s="61"/>
      <c r="J43" s="61"/>
      <c r="K43" s="61"/>
      <c r="L43" s="61"/>
      <c r="M43" s="61"/>
    </row>
    <row r="44" spans="1:13" s="58" customFormat="1" ht="12.75">
      <c r="A44" s="61"/>
      <c r="B44" s="61"/>
      <c r="C44" s="61"/>
      <c r="D44" s="61"/>
      <c r="E44" s="61"/>
      <c r="F44" s="61"/>
      <c r="G44" s="61"/>
      <c r="H44" s="61"/>
      <c r="I44" s="61"/>
      <c r="J44" s="61"/>
      <c r="K44" s="61"/>
      <c r="L44" s="61"/>
      <c r="M44" s="61"/>
    </row>
    <row r="45" spans="1:13" s="58" customFormat="1" ht="12.75">
      <c r="A45" s="61"/>
      <c r="B45" s="61"/>
      <c r="C45" s="61"/>
      <c r="D45" s="61"/>
      <c r="E45" s="61"/>
      <c r="F45" s="61"/>
      <c r="G45" s="61"/>
      <c r="H45" s="61"/>
      <c r="I45" s="61"/>
      <c r="J45" s="61"/>
      <c r="K45" s="61"/>
      <c r="L45" s="61"/>
      <c r="M45" s="61"/>
    </row>
    <row r="46" spans="1:13" s="58" customFormat="1" ht="12.75">
      <c r="A46" s="61"/>
      <c r="B46" s="61"/>
      <c r="C46" s="61"/>
      <c r="D46" s="61"/>
      <c r="E46" s="61"/>
      <c r="F46" s="61"/>
      <c r="G46" s="61"/>
      <c r="H46" s="61"/>
      <c r="I46" s="61"/>
      <c r="J46" s="61"/>
      <c r="K46" s="61"/>
      <c r="L46" s="61"/>
      <c r="M46" s="61"/>
    </row>
    <row r="47" spans="1:13" s="58" customFormat="1" ht="12.75">
      <c r="A47" s="61"/>
      <c r="B47" s="61"/>
      <c r="C47" s="61"/>
      <c r="D47" s="61"/>
      <c r="E47" s="61"/>
      <c r="F47" s="61"/>
      <c r="G47" s="61"/>
      <c r="H47" s="61"/>
      <c r="I47" s="61"/>
      <c r="J47" s="61"/>
      <c r="K47" s="61"/>
      <c r="L47" s="61"/>
      <c r="M47" s="61"/>
    </row>
    <row r="48" spans="1:13" s="58" customFormat="1" ht="12.75">
      <c r="A48" s="61"/>
      <c r="B48" s="61"/>
      <c r="C48" s="61"/>
      <c r="D48" s="61"/>
      <c r="E48" s="61"/>
      <c r="F48" s="61"/>
      <c r="G48" s="61"/>
      <c r="H48" s="61"/>
      <c r="I48" s="61"/>
      <c r="J48" s="61"/>
      <c r="K48" s="61"/>
      <c r="L48" s="61"/>
      <c r="M48" s="61"/>
    </row>
    <row r="49" spans="1:13" s="58" customFormat="1" ht="12.75">
      <c r="A49" s="61"/>
      <c r="B49" s="61"/>
      <c r="C49" s="61"/>
      <c r="D49" s="61"/>
      <c r="E49" s="61"/>
      <c r="F49" s="61"/>
      <c r="G49" s="61"/>
      <c r="H49" s="61"/>
      <c r="I49" s="61"/>
      <c r="J49" s="61"/>
      <c r="K49" s="61"/>
      <c r="L49" s="61"/>
      <c r="M49" s="61"/>
    </row>
    <row r="50" spans="1:13" s="58" customFormat="1" ht="12.75">
      <c r="A50" s="61"/>
      <c r="B50" s="61"/>
      <c r="C50" s="61"/>
      <c r="D50" s="61"/>
      <c r="E50" s="61"/>
      <c r="F50" s="61"/>
      <c r="G50" s="61"/>
      <c r="H50" s="61"/>
      <c r="I50" s="61"/>
      <c r="J50" s="61"/>
      <c r="K50" s="61"/>
      <c r="L50" s="61"/>
      <c r="M50" s="61"/>
    </row>
    <row r="51" spans="1:13" s="58" customFormat="1" ht="12.75">
      <c r="A51" s="61"/>
      <c r="B51" s="61"/>
      <c r="C51" s="61"/>
      <c r="D51" s="61"/>
      <c r="E51" s="61"/>
      <c r="F51" s="61"/>
      <c r="G51" s="61"/>
      <c r="H51" s="61"/>
      <c r="I51" s="61"/>
      <c r="J51" s="61"/>
      <c r="K51" s="61"/>
      <c r="L51" s="61"/>
      <c r="M51" s="61"/>
    </row>
    <row r="52" spans="1:13" s="58" customFormat="1" ht="12.75">
      <c r="A52" s="61"/>
      <c r="B52" s="61"/>
      <c r="C52" s="61"/>
      <c r="D52" s="61"/>
      <c r="E52" s="61"/>
      <c r="F52" s="61"/>
      <c r="G52" s="61"/>
      <c r="H52" s="61"/>
      <c r="I52" s="61"/>
      <c r="J52" s="61"/>
      <c r="K52" s="61"/>
      <c r="L52" s="61"/>
      <c r="M52" s="61"/>
    </row>
    <row r="53" spans="1:13" s="58" customFormat="1" ht="12.75">
      <c r="A53" s="61"/>
      <c r="B53" s="61"/>
      <c r="C53" s="61"/>
      <c r="D53" s="61"/>
      <c r="E53" s="61"/>
      <c r="F53" s="61"/>
      <c r="G53" s="61"/>
      <c r="H53" s="61"/>
      <c r="I53" s="61"/>
      <c r="J53" s="61"/>
      <c r="K53" s="61"/>
      <c r="L53" s="61"/>
      <c r="M53" s="61"/>
    </row>
    <row r="54" spans="1:13" s="58" customFormat="1" ht="12.75">
      <c r="A54" s="61"/>
      <c r="B54" s="61"/>
      <c r="C54" s="61"/>
      <c r="D54" s="61"/>
      <c r="E54" s="61"/>
      <c r="F54" s="61"/>
      <c r="G54" s="61"/>
      <c r="H54" s="61"/>
      <c r="I54" s="61"/>
      <c r="J54" s="61"/>
      <c r="K54" s="61"/>
      <c r="L54" s="61"/>
      <c r="M54" s="61"/>
    </row>
    <row r="55" spans="1:13" s="58" customFormat="1" ht="12.75">
      <c r="A55" s="61"/>
      <c r="B55" s="61"/>
      <c r="C55" s="61"/>
      <c r="D55" s="61"/>
      <c r="E55" s="61"/>
      <c r="F55" s="61"/>
      <c r="G55" s="61"/>
      <c r="H55" s="61"/>
      <c r="I55" s="61"/>
      <c r="J55" s="61"/>
      <c r="K55" s="61"/>
      <c r="L55" s="61"/>
      <c r="M55" s="61"/>
    </row>
    <row r="56" spans="1:13" s="58" customFormat="1" ht="12.75">
      <c r="A56" s="61"/>
      <c r="B56" s="61"/>
      <c r="C56" s="61"/>
      <c r="D56" s="61"/>
      <c r="E56" s="61"/>
      <c r="F56" s="61"/>
      <c r="G56" s="61"/>
      <c r="H56" s="61"/>
      <c r="I56" s="61"/>
      <c r="J56" s="61"/>
      <c r="K56" s="61"/>
      <c r="L56" s="61"/>
      <c r="M56" s="61"/>
    </row>
    <row r="57" spans="1:13" s="58" customFormat="1" ht="12.75">
      <c r="A57" s="61"/>
      <c r="B57" s="61"/>
      <c r="C57" s="61"/>
      <c r="D57" s="61"/>
      <c r="E57" s="61"/>
      <c r="F57" s="61"/>
      <c r="G57" s="61"/>
      <c r="H57" s="61"/>
      <c r="I57" s="61"/>
      <c r="J57" s="61"/>
      <c r="K57" s="61"/>
      <c r="L57" s="61"/>
      <c r="M57" s="61"/>
    </row>
    <row r="58" spans="1:13" s="58" customFormat="1" ht="12.75">
      <c r="A58" s="61"/>
      <c r="B58" s="61"/>
      <c r="C58" s="61"/>
      <c r="D58" s="61"/>
      <c r="E58" s="61"/>
      <c r="F58" s="61"/>
      <c r="G58" s="61"/>
      <c r="H58" s="61"/>
      <c r="I58" s="61"/>
      <c r="J58" s="61"/>
      <c r="K58" s="61"/>
      <c r="L58" s="61"/>
      <c r="M58" s="61"/>
    </row>
    <row r="59" spans="1:13" s="58" customFormat="1" ht="12.75">
      <c r="A59" s="61"/>
      <c r="B59" s="61"/>
      <c r="C59" s="61"/>
      <c r="D59" s="61"/>
      <c r="E59" s="61"/>
      <c r="F59" s="61"/>
      <c r="G59" s="61"/>
      <c r="H59" s="61"/>
      <c r="I59" s="61"/>
      <c r="J59" s="61"/>
      <c r="K59" s="61"/>
      <c r="L59" s="61"/>
      <c r="M59" s="61"/>
    </row>
    <row r="60" spans="1:13" s="58" customFormat="1" ht="12.75">
      <c r="A60" s="61"/>
      <c r="B60" s="61"/>
      <c r="C60" s="61"/>
      <c r="D60" s="61"/>
      <c r="E60" s="61"/>
      <c r="F60" s="61"/>
      <c r="G60" s="61"/>
      <c r="H60" s="61"/>
      <c r="I60" s="61"/>
      <c r="J60" s="61"/>
      <c r="K60" s="61"/>
      <c r="L60" s="61"/>
      <c r="M60" s="61"/>
    </row>
    <row r="61" spans="1:13" s="58" customFormat="1" ht="12.75">
      <c r="A61" s="61"/>
      <c r="B61" s="61"/>
      <c r="C61" s="61"/>
      <c r="D61" s="61"/>
      <c r="E61" s="61"/>
      <c r="F61" s="61"/>
      <c r="G61" s="61"/>
      <c r="H61" s="61"/>
      <c r="I61" s="61"/>
      <c r="J61" s="61"/>
      <c r="K61" s="61"/>
      <c r="L61" s="61"/>
      <c r="M61" s="61"/>
    </row>
    <row r="62" spans="1:13" s="58" customFormat="1" ht="12.75">
      <c r="A62" s="61"/>
      <c r="B62" s="61"/>
      <c r="C62" s="61"/>
      <c r="D62" s="61"/>
      <c r="E62" s="61"/>
      <c r="F62" s="61"/>
      <c r="G62" s="61"/>
      <c r="H62" s="61"/>
      <c r="I62" s="61"/>
      <c r="J62" s="61"/>
      <c r="K62" s="61"/>
      <c r="L62" s="61"/>
      <c r="M62" s="61"/>
    </row>
    <row r="63" spans="1:13" s="58" customFormat="1" ht="12.75">
      <c r="A63" s="61"/>
      <c r="B63" s="61"/>
      <c r="C63" s="61"/>
      <c r="D63" s="61"/>
      <c r="E63" s="61"/>
      <c r="F63" s="61"/>
      <c r="G63" s="61"/>
      <c r="H63" s="61"/>
      <c r="I63" s="61"/>
      <c r="J63" s="61"/>
      <c r="K63" s="61"/>
      <c r="L63" s="61"/>
      <c r="M63" s="61"/>
    </row>
    <row r="64" spans="1:13" s="58" customFormat="1" ht="12.75">
      <c r="A64" s="61"/>
      <c r="B64" s="61"/>
      <c r="C64" s="61"/>
      <c r="D64" s="61"/>
      <c r="E64" s="61"/>
      <c r="F64" s="61"/>
      <c r="G64" s="61"/>
      <c r="H64" s="61"/>
      <c r="I64" s="61"/>
      <c r="J64" s="61"/>
      <c r="K64" s="61"/>
      <c r="L64" s="61"/>
      <c r="M64" s="61"/>
    </row>
    <row r="65" spans="1:13" s="58" customFormat="1" ht="12.75">
      <c r="A65" s="61"/>
      <c r="B65" s="61"/>
      <c r="C65" s="61"/>
      <c r="D65" s="61"/>
      <c r="E65" s="61"/>
      <c r="F65" s="61"/>
      <c r="G65" s="61"/>
      <c r="H65" s="61"/>
      <c r="I65" s="61"/>
      <c r="J65" s="61"/>
      <c r="K65" s="61"/>
      <c r="L65" s="61"/>
      <c r="M65" s="61"/>
    </row>
    <row r="66" spans="1:13" s="58" customFormat="1" ht="12.75">
      <c r="A66" s="61"/>
      <c r="B66" s="61"/>
      <c r="C66" s="61"/>
      <c r="D66" s="61"/>
      <c r="E66" s="61"/>
      <c r="F66" s="61"/>
      <c r="G66" s="61"/>
      <c r="H66" s="61"/>
      <c r="I66" s="61"/>
      <c r="J66" s="61"/>
      <c r="K66" s="61"/>
      <c r="L66" s="61"/>
      <c r="M66" s="61"/>
    </row>
    <row r="67" spans="1:13" s="58" customFormat="1" ht="12.75">
      <c r="A67" s="61"/>
      <c r="B67" s="61"/>
      <c r="C67" s="61"/>
      <c r="D67" s="61"/>
      <c r="E67" s="61"/>
      <c r="F67" s="61"/>
      <c r="G67" s="61"/>
      <c r="H67" s="61"/>
      <c r="I67" s="61"/>
      <c r="J67" s="61"/>
      <c r="K67" s="61"/>
      <c r="L67" s="61"/>
      <c r="M67" s="61"/>
    </row>
    <row r="68" spans="1:13" s="58" customFormat="1" ht="12.75">
      <c r="A68" s="61"/>
      <c r="B68" s="61"/>
      <c r="C68" s="61"/>
      <c r="D68" s="61"/>
      <c r="E68" s="61"/>
      <c r="F68" s="61"/>
      <c r="G68" s="61"/>
      <c r="H68" s="61"/>
      <c r="I68" s="61"/>
      <c r="J68" s="61"/>
      <c r="K68" s="61"/>
      <c r="L68" s="61"/>
      <c r="M68" s="61"/>
    </row>
    <row r="69" spans="1:13" s="58" customFormat="1" ht="12.75">
      <c r="A69" s="61"/>
      <c r="B69" s="61"/>
      <c r="C69" s="61"/>
      <c r="D69" s="61"/>
      <c r="E69" s="61"/>
      <c r="F69" s="61"/>
      <c r="G69" s="61"/>
      <c r="H69" s="61"/>
      <c r="I69" s="61"/>
      <c r="J69" s="61"/>
      <c r="K69" s="61"/>
      <c r="L69" s="61"/>
      <c r="M69" s="61"/>
    </row>
    <row r="70" spans="1:13" s="58" customFormat="1" ht="12.75">
      <c r="A70" s="61"/>
      <c r="B70" s="61"/>
      <c r="C70" s="61"/>
      <c r="D70" s="61"/>
      <c r="E70" s="61"/>
      <c r="F70" s="61"/>
      <c r="G70" s="61"/>
      <c r="H70" s="61"/>
      <c r="I70" s="61"/>
      <c r="J70" s="61"/>
      <c r="K70" s="61"/>
      <c r="L70" s="61"/>
      <c r="M70" s="61"/>
    </row>
  </sheetData>
  <sheetProtection/>
  <mergeCells count="2">
    <mergeCell ref="A1:M1"/>
    <mergeCell ref="A2:M7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24"/>
  <sheetViews>
    <sheetView tabSelected="1" workbookViewId="0" topLeftCell="A4">
      <selection activeCell="A8" sqref="A8"/>
    </sheetView>
  </sheetViews>
  <sheetFormatPr defaultColWidth="9.00390625" defaultRowHeight="15"/>
  <cols>
    <col min="1" max="1" width="29.00390625" style="0" customWidth="1"/>
    <col min="2" max="2" width="11.140625" style="0" customWidth="1"/>
    <col min="3" max="3" width="25.421875" style="0" customWidth="1"/>
    <col min="4" max="4" width="11.140625" style="0" customWidth="1"/>
  </cols>
  <sheetData>
    <row r="1" ht="13.5">
      <c r="A1" s="1" t="s">
        <v>2</v>
      </c>
    </row>
    <row r="2" spans="1:4" ht="22.5">
      <c r="A2" s="2" t="s">
        <v>3</v>
      </c>
      <c r="B2" s="2"/>
      <c r="C2" s="2"/>
      <c r="D2" s="2"/>
    </row>
    <row r="4" ht="13.5">
      <c r="D4" s="4" t="s">
        <v>4</v>
      </c>
    </row>
    <row r="5" spans="1:4" ht="13.5">
      <c r="A5" s="12" t="s">
        <v>5</v>
      </c>
      <c r="B5" s="6"/>
      <c r="C5" s="12" t="s">
        <v>6</v>
      </c>
      <c r="D5" s="6"/>
    </row>
    <row r="6" spans="1:4" ht="13.5">
      <c r="A6" s="6" t="s">
        <v>7</v>
      </c>
      <c r="B6" s="6" t="s">
        <v>8</v>
      </c>
      <c r="C6" s="6" t="s">
        <v>7</v>
      </c>
      <c r="D6" s="6" t="s">
        <v>8</v>
      </c>
    </row>
    <row r="7" spans="1:4" ht="13.5">
      <c r="A7" s="55" t="s">
        <v>9</v>
      </c>
      <c r="B7" s="37">
        <v>1423.89</v>
      </c>
      <c r="C7" s="6"/>
      <c r="D7" s="6"/>
    </row>
    <row r="8" spans="1:4" ht="13.5">
      <c r="A8" s="56" t="s">
        <v>10</v>
      </c>
      <c r="B8" s="37">
        <v>1423.89</v>
      </c>
      <c r="C8" s="11" t="s">
        <v>11</v>
      </c>
      <c r="D8" s="37">
        <v>483.89</v>
      </c>
    </row>
    <row r="9" spans="1:4" ht="13.5">
      <c r="A9" s="56" t="s">
        <v>12</v>
      </c>
      <c r="B9" s="11"/>
      <c r="C9" s="11" t="s">
        <v>13</v>
      </c>
      <c r="D9" s="38"/>
    </row>
    <row r="10" spans="1:4" ht="13.5">
      <c r="A10" s="56" t="s">
        <v>14</v>
      </c>
      <c r="B10" s="11"/>
      <c r="C10" s="11" t="s">
        <v>15</v>
      </c>
      <c r="D10" s="38"/>
    </row>
    <row r="11" spans="1:4" ht="13.5">
      <c r="A11" s="56" t="s">
        <v>16</v>
      </c>
      <c r="B11" s="11"/>
      <c r="C11" s="11" t="s">
        <v>17</v>
      </c>
      <c r="D11" s="38"/>
    </row>
    <row r="12" spans="1:4" ht="13.5">
      <c r="A12" s="56" t="s">
        <v>18</v>
      </c>
      <c r="B12" s="11"/>
      <c r="C12" s="11" t="s">
        <v>19</v>
      </c>
      <c r="D12" s="38"/>
    </row>
    <row r="13" spans="1:4" ht="14.25">
      <c r="A13" s="56" t="s">
        <v>20</v>
      </c>
      <c r="B13" s="11"/>
      <c r="C13" s="39" t="s">
        <v>21</v>
      </c>
      <c r="D13" s="37">
        <v>34.89</v>
      </c>
    </row>
    <row r="14" spans="1:4" ht="13.5">
      <c r="A14" s="11"/>
      <c r="B14" s="11"/>
      <c r="C14" s="11" t="s">
        <v>22</v>
      </c>
      <c r="D14" s="37">
        <v>224.87</v>
      </c>
    </row>
    <row r="15" spans="1:4" ht="13.5">
      <c r="A15" s="11"/>
      <c r="B15" s="11"/>
      <c r="C15" s="11" t="s">
        <v>23</v>
      </c>
      <c r="D15" s="37">
        <v>74.33</v>
      </c>
    </row>
    <row r="16" spans="1:4" ht="14.25">
      <c r="A16" s="11"/>
      <c r="B16" s="11"/>
      <c r="C16" s="39" t="s">
        <v>24</v>
      </c>
      <c r="D16" s="40">
        <v>382.5</v>
      </c>
    </row>
    <row r="17" spans="1:4" ht="14.25">
      <c r="A17" s="11"/>
      <c r="B17" s="11"/>
      <c r="C17" s="39" t="s">
        <v>25</v>
      </c>
      <c r="D17" s="37">
        <v>1220.43</v>
      </c>
    </row>
    <row r="18" spans="1:4" ht="13.5">
      <c r="A18" s="11"/>
      <c r="B18" s="11"/>
      <c r="C18" s="11" t="s">
        <v>26</v>
      </c>
      <c r="D18" s="38"/>
    </row>
    <row r="19" spans="1:4" ht="13.5">
      <c r="A19" s="11"/>
      <c r="B19" s="11"/>
      <c r="C19" s="11" t="s">
        <v>27</v>
      </c>
      <c r="D19" s="40">
        <v>5</v>
      </c>
    </row>
    <row r="20" spans="1:4" ht="13.5">
      <c r="A20" s="55" t="s">
        <v>28</v>
      </c>
      <c r="B20" s="11"/>
      <c r="C20" s="11" t="s">
        <v>29</v>
      </c>
      <c r="D20" s="38"/>
    </row>
    <row r="21" spans="1:4" ht="13.5">
      <c r="A21" s="57" t="s">
        <v>30</v>
      </c>
      <c r="B21" s="11"/>
      <c r="C21" s="11" t="s">
        <v>31</v>
      </c>
      <c r="D21" s="37">
        <v>42.48</v>
      </c>
    </row>
    <row r="22" spans="1:4" ht="13.5">
      <c r="A22" s="57" t="s">
        <v>32</v>
      </c>
      <c r="B22" s="37">
        <v>1084.5</v>
      </c>
      <c r="C22" s="11" t="s">
        <v>33</v>
      </c>
      <c r="D22" s="38">
        <v>40</v>
      </c>
    </row>
    <row r="23" spans="1:4" ht="13.5">
      <c r="A23" s="57"/>
      <c r="B23" s="11"/>
      <c r="C23" s="11"/>
      <c r="D23" s="38"/>
    </row>
    <row r="24" spans="1:4" ht="13.5">
      <c r="A24" s="6" t="s">
        <v>34</v>
      </c>
      <c r="B24" s="37">
        <v>2508.3900000000003</v>
      </c>
      <c r="C24" s="6" t="s">
        <v>35</v>
      </c>
      <c r="D24" s="38">
        <f>SUM(D8:D22)</f>
        <v>2508.39</v>
      </c>
    </row>
  </sheetData>
  <sheetProtection/>
  <mergeCells count="3">
    <mergeCell ref="A2:D2"/>
    <mergeCell ref="A5:B5"/>
    <mergeCell ref="C5:D5"/>
  </mergeCells>
  <printOptions horizontalCentered="1"/>
  <pageMargins left="0" right="0" top="0.98" bottom="0.98" header="0" footer="0"/>
  <pageSetup fitToHeight="1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D33" sqref="D33"/>
    </sheetView>
  </sheetViews>
  <sheetFormatPr defaultColWidth="9.00390625" defaultRowHeight="15"/>
  <cols>
    <col min="1" max="1" width="12.7109375" style="0" bestFit="1" customWidth="1"/>
    <col min="2" max="2" width="43.140625" style="0" customWidth="1"/>
    <col min="3" max="3" width="8.421875" style="41" customWidth="1"/>
    <col min="4" max="4" width="10.140625" style="41" customWidth="1"/>
    <col min="5" max="5" width="11.00390625" style="41" bestFit="1" customWidth="1"/>
    <col min="6" max="7" width="13.00390625" style="41" bestFit="1" customWidth="1"/>
    <col min="8" max="10" width="9.00390625" style="41" customWidth="1"/>
  </cols>
  <sheetData>
    <row r="1" ht="13.5">
      <c r="A1" s="1" t="s">
        <v>36</v>
      </c>
    </row>
    <row r="2" spans="1:10" ht="22.5">
      <c r="A2" s="2" t="s">
        <v>37</v>
      </c>
      <c r="B2" s="2"/>
      <c r="C2" s="2"/>
      <c r="D2" s="2"/>
      <c r="E2" s="2"/>
      <c r="F2" s="2"/>
      <c r="G2" s="2"/>
      <c r="H2" s="2"/>
      <c r="I2" s="2"/>
      <c r="J2" s="2"/>
    </row>
    <row r="3" ht="13.5">
      <c r="J3" s="4" t="s">
        <v>4</v>
      </c>
    </row>
    <row r="4" spans="1:10" ht="13.5" customHeight="1">
      <c r="A4" s="6" t="s">
        <v>38</v>
      </c>
      <c r="B4" s="6"/>
      <c r="C4" s="6" t="s">
        <v>39</v>
      </c>
      <c r="D4" s="6" t="s">
        <v>28</v>
      </c>
      <c r="E4" s="17" t="s">
        <v>40</v>
      </c>
      <c r="F4" s="17" t="s">
        <v>41</v>
      </c>
      <c r="G4" s="17" t="s">
        <v>42</v>
      </c>
      <c r="H4" s="5" t="s">
        <v>16</v>
      </c>
      <c r="I4" s="17" t="s">
        <v>43</v>
      </c>
      <c r="J4" s="6" t="s">
        <v>20</v>
      </c>
    </row>
    <row r="5" spans="1:10" ht="13.5">
      <c r="A5" s="6" t="s">
        <v>44</v>
      </c>
      <c r="B5" s="6" t="s">
        <v>45</v>
      </c>
      <c r="C5" s="6"/>
      <c r="D5" s="6"/>
      <c r="E5" s="6"/>
      <c r="F5" s="6"/>
      <c r="G5" s="6"/>
      <c r="H5" s="10"/>
      <c r="I5" s="6"/>
      <c r="J5" s="6"/>
    </row>
    <row r="6" spans="1:10" ht="13.5">
      <c r="A6" s="11"/>
      <c r="B6" s="6" t="s">
        <v>39</v>
      </c>
      <c r="C6" s="44">
        <f>C7+C19+C22+C33+C38+C45+C61+C64+C58</f>
        <v>2508.39</v>
      </c>
      <c r="D6" s="44">
        <f>D7+D19+D22+D33+D38+D45+D61+D64+D58</f>
        <v>1084.5</v>
      </c>
      <c r="E6" s="44">
        <f>E7+E19+E22+E33+E38+E45+E61+E64+E58</f>
        <v>1423.8899999999999</v>
      </c>
      <c r="F6" s="6"/>
      <c r="G6" s="6"/>
      <c r="H6" s="6"/>
      <c r="I6" s="6"/>
      <c r="J6" s="6"/>
    </row>
    <row r="7" spans="1:10" ht="13.5">
      <c r="A7" s="18" t="s">
        <v>46</v>
      </c>
      <c r="B7" s="18" t="s">
        <v>47</v>
      </c>
      <c r="C7" s="28">
        <v>483.89</v>
      </c>
      <c r="D7" s="28"/>
      <c r="E7" s="28">
        <v>483.89</v>
      </c>
      <c r="F7" s="6"/>
      <c r="G7" s="6"/>
      <c r="H7" s="6"/>
      <c r="I7" s="6"/>
      <c r="J7" s="6"/>
    </row>
    <row r="8" spans="1:10" ht="13.5">
      <c r="A8" s="18" t="s">
        <v>48</v>
      </c>
      <c r="B8" s="18" t="s">
        <v>49</v>
      </c>
      <c r="C8" s="28">
        <v>16.22</v>
      </c>
      <c r="D8" s="28"/>
      <c r="E8" s="28">
        <v>16.22</v>
      </c>
      <c r="F8" s="6"/>
      <c r="G8" s="6"/>
      <c r="H8" s="6"/>
      <c r="I8" s="6"/>
      <c r="J8" s="6"/>
    </row>
    <row r="9" spans="1:10" ht="13.5">
      <c r="A9" s="18" t="s">
        <v>50</v>
      </c>
      <c r="B9" s="18" t="s">
        <v>51</v>
      </c>
      <c r="C9" s="28">
        <v>16.22</v>
      </c>
      <c r="D9" s="29"/>
      <c r="E9" s="28">
        <v>16.22</v>
      </c>
      <c r="F9" s="6"/>
      <c r="G9" s="6"/>
      <c r="H9" s="6"/>
      <c r="I9" s="6"/>
      <c r="J9" s="6"/>
    </row>
    <row r="10" spans="1:10" ht="13.5">
      <c r="A10" s="18" t="s">
        <v>52</v>
      </c>
      <c r="B10" s="18" t="s">
        <v>53</v>
      </c>
      <c r="C10" s="28">
        <v>324.04</v>
      </c>
      <c r="D10" s="29"/>
      <c r="E10" s="28">
        <v>324.04</v>
      </c>
      <c r="F10" s="6"/>
      <c r="G10" s="6"/>
      <c r="H10" s="6"/>
      <c r="I10" s="6"/>
      <c r="J10" s="6"/>
    </row>
    <row r="11" spans="1:10" ht="13.5">
      <c r="A11" s="18" t="s">
        <v>54</v>
      </c>
      <c r="B11" s="18" t="s">
        <v>51</v>
      </c>
      <c r="C11" s="28">
        <v>319.04</v>
      </c>
      <c r="D11" s="29"/>
      <c r="E11" s="28">
        <v>319.04</v>
      </c>
      <c r="F11" s="6"/>
      <c r="G11" s="6"/>
      <c r="H11" s="6"/>
      <c r="I11" s="6"/>
      <c r="J11" s="6"/>
    </row>
    <row r="12" spans="1:10" ht="13.5">
      <c r="A12" s="18">
        <v>2010302</v>
      </c>
      <c r="B12" s="18" t="s">
        <v>55</v>
      </c>
      <c r="C12" s="28">
        <v>5</v>
      </c>
      <c r="D12" s="29"/>
      <c r="E12" s="28">
        <v>5</v>
      </c>
      <c r="F12" s="6"/>
      <c r="G12" s="6"/>
      <c r="H12" s="6"/>
      <c r="I12" s="6"/>
      <c r="J12" s="6"/>
    </row>
    <row r="13" spans="1:10" ht="13.5">
      <c r="A13" s="18" t="s">
        <v>56</v>
      </c>
      <c r="B13" s="18" t="s">
        <v>57</v>
      </c>
      <c r="C13" s="28">
        <v>48.2</v>
      </c>
      <c r="D13" s="28"/>
      <c r="E13" s="28">
        <v>48.2</v>
      </c>
      <c r="F13" s="6"/>
      <c r="G13" s="6"/>
      <c r="H13" s="6"/>
      <c r="I13" s="6"/>
      <c r="J13" s="6"/>
    </row>
    <row r="14" spans="1:10" ht="13.5">
      <c r="A14" s="18" t="s">
        <v>58</v>
      </c>
      <c r="B14" s="18" t="s">
        <v>51</v>
      </c>
      <c r="C14" s="28">
        <v>48.2</v>
      </c>
      <c r="D14" s="29"/>
      <c r="E14" s="28">
        <v>48.2</v>
      </c>
      <c r="F14" s="6"/>
      <c r="G14" s="6"/>
      <c r="H14" s="6"/>
      <c r="I14" s="6"/>
      <c r="J14" s="6"/>
    </row>
    <row r="15" spans="1:10" ht="13.5">
      <c r="A15" s="18" t="s">
        <v>59</v>
      </c>
      <c r="B15" s="18" t="s">
        <v>60</v>
      </c>
      <c r="C15" s="28">
        <v>11.01</v>
      </c>
      <c r="D15" s="29"/>
      <c r="E15" s="28">
        <v>11.01</v>
      </c>
      <c r="F15" s="6"/>
      <c r="G15" s="6"/>
      <c r="H15" s="6"/>
      <c r="I15" s="6"/>
      <c r="J15" s="6"/>
    </row>
    <row r="16" spans="1:10" ht="13.5">
      <c r="A16" s="18" t="s">
        <v>61</v>
      </c>
      <c r="B16" s="18" t="s">
        <v>51</v>
      </c>
      <c r="C16" s="28">
        <v>11.01</v>
      </c>
      <c r="D16" s="29"/>
      <c r="E16" s="28">
        <v>11.01</v>
      </c>
      <c r="F16" s="6"/>
      <c r="G16" s="6"/>
      <c r="H16" s="6"/>
      <c r="I16" s="6"/>
      <c r="J16" s="6"/>
    </row>
    <row r="17" spans="1:10" ht="13.5">
      <c r="A17" s="18" t="s">
        <v>62</v>
      </c>
      <c r="B17" s="18" t="s">
        <v>63</v>
      </c>
      <c r="C17" s="28">
        <v>84.42</v>
      </c>
      <c r="D17" s="29"/>
      <c r="E17" s="28">
        <v>84.42</v>
      </c>
      <c r="F17" s="6"/>
      <c r="G17" s="6"/>
      <c r="H17" s="6"/>
      <c r="I17" s="6"/>
      <c r="J17" s="6"/>
    </row>
    <row r="18" spans="1:10" ht="13.5">
      <c r="A18" s="18" t="s">
        <v>64</v>
      </c>
      <c r="B18" s="18" t="s">
        <v>51</v>
      </c>
      <c r="C18" s="28">
        <v>84.42</v>
      </c>
      <c r="D18" s="29"/>
      <c r="E18" s="28">
        <v>84.42</v>
      </c>
      <c r="F18" s="6"/>
      <c r="G18" s="6"/>
      <c r="H18" s="6"/>
      <c r="I18" s="6"/>
      <c r="J18" s="6"/>
    </row>
    <row r="19" spans="1:10" ht="13.5">
      <c r="A19" s="18" t="s">
        <v>65</v>
      </c>
      <c r="B19" s="18" t="s">
        <v>66</v>
      </c>
      <c r="C19" s="28">
        <v>34.89</v>
      </c>
      <c r="D19" s="29"/>
      <c r="E19" s="28">
        <v>34.89</v>
      </c>
      <c r="F19" s="6"/>
      <c r="G19" s="6"/>
      <c r="H19" s="6"/>
      <c r="I19" s="6"/>
      <c r="J19" s="6"/>
    </row>
    <row r="20" spans="1:10" ht="13.5">
      <c r="A20" s="18" t="s">
        <v>67</v>
      </c>
      <c r="B20" s="18" t="s">
        <v>68</v>
      </c>
      <c r="C20" s="28">
        <v>34.89</v>
      </c>
      <c r="D20" s="29"/>
      <c r="E20" s="28">
        <v>34.89</v>
      </c>
      <c r="F20" s="6"/>
      <c r="G20" s="6"/>
      <c r="H20" s="6"/>
      <c r="I20" s="6"/>
      <c r="J20" s="6"/>
    </row>
    <row r="21" spans="1:10" ht="13.5">
      <c r="A21" s="18" t="s">
        <v>69</v>
      </c>
      <c r="B21" s="18" t="s">
        <v>70</v>
      </c>
      <c r="C21" s="28">
        <v>34.89</v>
      </c>
      <c r="D21" s="29"/>
      <c r="E21" s="28">
        <v>34.89</v>
      </c>
      <c r="F21" s="6"/>
      <c r="G21" s="6"/>
      <c r="H21" s="6"/>
      <c r="I21" s="6"/>
      <c r="J21" s="6"/>
    </row>
    <row r="22" spans="1:10" ht="13.5">
      <c r="A22" s="18" t="s">
        <v>71</v>
      </c>
      <c r="B22" s="18" t="s">
        <v>72</v>
      </c>
      <c r="C22" s="28">
        <v>224.87</v>
      </c>
      <c r="D22" s="28"/>
      <c r="E22" s="28">
        <v>224.87</v>
      </c>
      <c r="F22" s="6"/>
      <c r="G22" s="6"/>
      <c r="H22" s="6"/>
      <c r="I22" s="6"/>
      <c r="J22" s="6"/>
    </row>
    <row r="23" spans="1:10" ht="13.5">
      <c r="A23" s="18" t="s">
        <v>73</v>
      </c>
      <c r="B23" s="18" t="s">
        <v>74</v>
      </c>
      <c r="C23" s="28">
        <v>55.62</v>
      </c>
      <c r="D23" s="29"/>
      <c r="E23" s="28">
        <v>55.62</v>
      </c>
      <c r="F23" s="6"/>
      <c r="G23" s="6"/>
      <c r="H23" s="6"/>
      <c r="I23" s="6"/>
      <c r="J23" s="6"/>
    </row>
    <row r="24" spans="1:10" ht="13.5">
      <c r="A24" s="18" t="s">
        <v>75</v>
      </c>
      <c r="B24" s="18" t="s">
        <v>76</v>
      </c>
      <c r="C24" s="28">
        <v>55.62</v>
      </c>
      <c r="D24" s="29"/>
      <c r="E24" s="28">
        <v>55.62</v>
      </c>
      <c r="F24" s="6"/>
      <c r="G24" s="6"/>
      <c r="H24" s="6"/>
      <c r="I24" s="6"/>
      <c r="J24" s="6"/>
    </row>
    <row r="25" spans="1:10" ht="13.5">
      <c r="A25" s="18" t="s">
        <v>77</v>
      </c>
      <c r="B25" s="18" t="s">
        <v>78</v>
      </c>
      <c r="C25" s="28">
        <v>164.25</v>
      </c>
      <c r="D25" s="28"/>
      <c r="E25" s="28">
        <f>SUM(E26:E30)</f>
        <v>164.25</v>
      </c>
      <c r="F25" s="6"/>
      <c r="G25" s="6"/>
      <c r="H25" s="6"/>
      <c r="I25" s="6"/>
      <c r="J25" s="6"/>
    </row>
    <row r="26" spans="1:10" ht="13.5">
      <c r="A26" s="18" t="s">
        <v>79</v>
      </c>
      <c r="B26" s="18" t="s">
        <v>80</v>
      </c>
      <c r="C26" s="28">
        <v>57.12</v>
      </c>
      <c r="D26" s="29"/>
      <c r="E26" s="28">
        <v>8.57</v>
      </c>
      <c r="F26" s="6"/>
      <c r="G26" s="6"/>
      <c r="H26" s="6"/>
      <c r="I26" s="6"/>
      <c r="J26" s="6"/>
    </row>
    <row r="27" spans="1:10" ht="13.5">
      <c r="A27" s="18" t="s">
        <v>81</v>
      </c>
      <c r="B27" s="18" t="s">
        <v>82</v>
      </c>
      <c r="C27" s="28">
        <v>8.02</v>
      </c>
      <c r="D27" s="29"/>
      <c r="E27" s="28">
        <v>1.22</v>
      </c>
      <c r="F27" s="6"/>
      <c r="G27" s="6"/>
      <c r="H27" s="6"/>
      <c r="I27" s="6"/>
      <c r="J27" s="6"/>
    </row>
    <row r="28" spans="1:10" ht="13.5">
      <c r="A28" s="18" t="s">
        <v>83</v>
      </c>
      <c r="B28" s="18" t="s">
        <v>84</v>
      </c>
      <c r="C28" s="28">
        <v>70.79</v>
      </c>
      <c r="D28" s="29"/>
      <c r="E28" s="28">
        <v>70.79</v>
      </c>
      <c r="F28" s="6"/>
      <c r="G28" s="6"/>
      <c r="H28" s="6"/>
      <c r="I28" s="6"/>
      <c r="J28" s="6"/>
    </row>
    <row r="29" spans="1:10" ht="13.5">
      <c r="A29" s="18" t="s">
        <v>85</v>
      </c>
      <c r="B29" s="18" t="s">
        <v>86</v>
      </c>
      <c r="C29" s="28">
        <v>28.32</v>
      </c>
      <c r="D29" s="29"/>
      <c r="E29" s="28">
        <v>28.32</v>
      </c>
      <c r="F29" s="6"/>
      <c r="G29" s="6"/>
      <c r="H29" s="6"/>
      <c r="I29" s="6"/>
      <c r="J29" s="6"/>
    </row>
    <row r="30" spans="1:10" ht="13.5">
      <c r="A30" s="32" t="s">
        <v>87</v>
      </c>
      <c r="B30" s="18" t="s">
        <v>88</v>
      </c>
      <c r="C30" s="28">
        <v>55.35</v>
      </c>
      <c r="D30" s="29"/>
      <c r="E30" s="28">
        <v>55.35</v>
      </c>
      <c r="F30" s="6"/>
      <c r="G30" s="6"/>
      <c r="H30" s="6"/>
      <c r="I30" s="6"/>
      <c r="J30" s="6"/>
    </row>
    <row r="31" spans="1:10" ht="13.5">
      <c r="A31" s="18">
        <v>20811</v>
      </c>
      <c r="B31" s="18" t="s">
        <v>89</v>
      </c>
      <c r="C31" s="28">
        <v>5</v>
      </c>
      <c r="D31" s="29"/>
      <c r="E31" s="28">
        <v>5</v>
      </c>
      <c r="F31" s="6"/>
      <c r="G31" s="6"/>
      <c r="H31" s="6"/>
      <c r="I31" s="6"/>
      <c r="J31" s="6"/>
    </row>
    <row r="32" spans="1:10" ht="13.5">
      <c r="A32" s="18">
        <v>2081199</v>
      </c>
      <c r="B32" s="18" t="s">
        <v>90</v>
      </c>
      <c r="C32" s="28">
        <v>5</v>
      </c>
      <c r="D32" s="29"/>
      <c r="E32" s="28">
        <v>5</v>
      </c>
      <c r="F32" s="6"/>
      <c r="G32" s="6"/>
      <c r="H32" s="6"/>
      <c r="I32" s="6"/>
      <c r="J32" s="6"/>
    </row>
    <row r="33" spans="1:10" ht="13.5">
      <c r="A33" s="18" t="s">
        <v>91</v>
      </c>
      <c r="B33" s="18" t="s">
        <v>92</v>
      </c>
      <c r="C33" s="28">
        <v>74.33</v>
      </c>
      <c r="D33" s="28"/>
      <c r="E33" s="28">
        <v>74.33</v>
      </c>
      <c r="F33" s="6"/>
      <c r="G33" s="6"/>
      <c r="H33" s="6"/>
      <c r="I33" s="6"/>
      <c r="J33" s="6"/>
    </row>
    <row r="34" spans="1:10" ht="13.5">
      <c r="A34" s="18" t="s">
        <v>93</v>
      </c>
      <c r="B34" s="18" t="s">
        <v>94</v>
      </c>
      <c r="C34" s="28">
        <v>13.86</v>
      </c>
      <c r="D34" s="29"/>
      <c r="E34" s="28">
        <v>13.86</v>
      </c>
      <c r="F34" s="6"/>
      <c r="G34" s="6"/>
      <c r="H34" s="6"/>
      <c r="I34" s="6"/>
      <c r="J34" s="6"/>
    </row>
    <row r="35" spans="1:10" ht="13.5">
      <c r="A35" s="18" t="s">
        <v>95</v>
      </c>
      <c r="B35" s="18" t="s">
        <v>96</v>
      </c>
      <c r="C35" s="28">
        <v>13.86</v>
      </c>
      <c r="D35" s="29"/>
      <c r="E35" s="28">
        <v>13.86</v>
      </c>
      <c r="F35" s="6"/>
      <c r="G35" s="6"/>
      <c r="H35" s="6"/>
      <c r="I35" s="6"/>
      <c r="J35" s="6"/>
    </row>
    <row r="36" spans="1:10" ht="13.5">
      <c r="A36" s="18" t="s">
        <v>97</v>
      </c>
      <c r="B36" s="18" t="s">
        <v>98</v>
      </c>
      <c r="C36" s="28">
        <v>60.47</v>
      </c>
      <c r="D36" s="29"/>
      <c r="E36" s="28">
        <v>60.47</v>
      </c>
      <c r="F36" s="6"/>
      <c r="G36" s="6"/>
      <c r="H36" s="6"/>
      <c r="I36" s="6"/>
      <c r="J36" s="6"/>
    </row>
    <row r="37" spans="1:10" ht="13.5">
      <c r="A37" s="21" t="s">
        <v>99</v>
      </c>
      <c r="B37" s="18" t="s">
        <v>100</v>
      </c>
      <c r="C37" s="28">
        <v>60.47</v>
      </c>
      <c r="D37" s="29"/>
      <c r="E37" s="28">
        <v>60.47</v>
      </c>
      <c r="F37" s="6"/>
      <c r="G37" s="6"/>
      <c r="H37" s="6"/>
      <c r="I37" s="6"/>
      <c r="J37" s="6"/>
    </row>
    <row r="38" spans="1:10" ht="13.5">
      <c r="A38" s="18">
        <v>212</v>
      </c>
      <c r="B38" s="34" t="s">
        <v>101</v>
      </c>
      <c r="C38" s="28">
        <v>382.5</v>
      </c>
      <c r="D38" s="29">
        <v>334.5</v>
      </c>
      <c r="E38" s="28">
        <v>48</v>
      </c>
      <c r="F38" s="6"/>
      <c r="G38" s="6"/>
      <c r="H38" s="6"/>
      <c r="I38" s="6"/>
      <c r="J38" s="6"/>
    </row>
    <row r="39" spans="1:10" ht="13.5">
      <c r="A39" s="18">
        <v>21205</v>
      </c>
      <c r="B39" s="34" t="s">
        <v>102</v>
      </c>
      <c r="C39" s="28">
        <v>48</v>
      </c>
      <c r="D39" s="29"/>
      <c r="E39" s="28">
        <v>48</v>
      </c>
      <c r="F39" s="6"/>
      <c r="G39" s="6"/>
      <c r="H39" s="6"/>
      <c r="I39" s="6"/>
      <c r="J39" s="6"/>
    </row>
    <row r="40" spans="1:10" ht="13.5">
      <c r="A40" s="18">
        <v>20120501</v>
      </c>
      <c r="B40" s="34" t="s">
        <v>102</v>
      </c>
      <c r="C40" s="28">
        <v>48</v>
      </c>
      <c r="D40" s="29"/>
      <c r="E40" s="28">
        <v>48</v>
      </c>
      <c r="F40" s="6"/>
      <c r="G40" s="6"/>
      <c r="H40" s="6"/>
      <c r="I40" s="6"/>
      <c r="J40" s="6"/>
    </row>
    <row r="41" spans="1:10" ht="13.5">
      <c r="A41" s="52">
        <v>21208</v>
      </c>
      <c r="B41" s="34" t="s">
        <v>103</v>
      </c>
      <c r="C41" s="28">
        <v>184.5</v>
      </c>
      <c r="D41" s="29">
        <v>184.5</v>
      </c>
      <c r="E41" s="28"/>
      <c r="F41" s="6"/>
      <c r="G41" s="6"/>
      <c r="H41" s="6"/>
      <c r="I41" s="6"/>
      <c r="J41" s="6"/>
    </row>
    <row r="42" spans="1:10" ht="13.5">
      <c r="A42" s="52">
        <v>2120803</v>
      </c>
      <c r="B42" s="34" t="s">
        <v>104</v>
      </c>
      <c r="C42" s="28">
        <v>184.5</v>
      </c>
      <c r="D42" s="29">
        <v>184.5</v>
      </c>
      <c r="E42" s="28"/>
      <c r="F42" s="6"/>
      <c r="G42" s="6"/>
      <c r="H42" s="6"/>
      <c r="I42" s="6"/>
      <c r="J42" s="6"/>
    </row>
    <row r="43" spans="1:10" ht="13.5">
      <c r="A43" s="52">
        <v>21299</v>
      </c>
      <c r="B43" s="34" t="s">
        <v>105</v>
      </c>
      <c r="C43" s="28">
        <v>150</v>
      </c>
      <c r="D43" s="29">
        <v>150</v>
      </c>
      <c r="E43" s="28"/>
      <c r="F43" s="6"/>
      <c r="G43" s="6"/>
      <c r="H43" s="6"/>
      <c r="I43" s="6"/>
      <c r="J43" s="6"/>
    </row>
    <row r="44" spans="1:10" ht="13.5">
      <c r="A44" s="18">
        <v>2129999</v>
      </c>
      <c r="B44" s="34" t="s">
        <v>106</v>
      </c>
      <c r="C44" s="28">
        <v>150</v>
      </c>
      <c r="D44" s="29">
        <v>150</v>
      </c>
      <c r="E44" s="28"/>
      <c r="F44" s="6"/>
      <c r="G44" s="6"/>
      <c r="H44" s="6"/>
      <c r="I44" s="6"/>
      <c r="J44" s="6"/>
    </row>
    <row r="45" spans="1:10" ht="13.5">
      <c r="A45" s="53" t="s">
        <v>107</v>
      </c>
      <c r="B45" s="18" t="s">
        <v>108</v>
      </c>
      <c r="C45" s="28">
        <v>1220.43</v>
      </c>
      <c r="D45" s="28">
        <v>750</v>
      </c>
      <c r="E45" s="28">
        <v>470.42999999999995</v>
      </c>
      <c r="F45" s="6"/>
      <c r="G45" s="6"/>
      <c r="H45" s="6"/>
      <c r="I45" s="6"/>
      <c r="J45" s="6"/>
    </row>
    <row r="46" spans="1:10" ht="13.5">
      <c r="A46" s="18" t="s">
        <v>109</v>
      </c>
      <c r="B46" s="18" t="s">
        <v>110</v>
      </c>
      <c r="C46" s="28">
        <v>126.77000000000001</v>
      </c>
      <c r="D46" s="29"/>
      <c r="E46" s="28">
        <v>126.77000000000001</v>
      </c>
      <c r="F46" s="6"/>
      <c r="G46" s="6"/>
      <c r="H46" s="6"/>
      <c r="I46" s="6"/>
      <c r="J46" s="6"/>
    </row>
    <row r="47" spans="1:10" ht="13.5">
      <c r="A47" s="18" t="s">
        <v>111</v>
      </c>
      <c r="B47" s="18" t="s">
        <v>112</v>
      </c>
      <c r="C47" s="28">
        <v>126.77000000000001</v>
      </c>
      <c r="D47" s="29"/>
      <c r="E47" s="28">
        <v>126.77000000000001</v>
      </c>
      <c r="F47" s="6"/>
      <c r="G47" s="6"/>
      <c r="H47" s="6"/>
      <c r="I47" s="6"/>
      <c r="J47" s="6"/>
    </row>
    <row r="48" spans="1:10" ht="13.5">
      <c r="A48" s="18" t="s">
        <v>113</v>
      </c>
      <c r="B48" s="18" t="s">
        <v>114</v>
      </c>
      <c r="C48" s="28">
        <v>23.06</v>
      </c>
      <c r="D48" s="29"/>
      <c r="E48" s="28">
        <v>23.06</v>
      </c>
      <c r="F48" s="6"/>
      <c r="G48" s="6"/>
      <c r="H48" s="6"/>
      <c r="I48" s="6"/>
      <c r="J48" s="6"/>
    </row>
    <row r="49" spans="1:10" ht="13.5">
      <c r="A49" s="18" t="s">
        <v>115</v>
      </c>
      <c r="B49" s="18" t="s">
        <v>116</v>
      </c>
      <c r="C49" s="28">
        <v>23.06</v>
      </c>
      <c r="D49" s="29"/>
      <c r="E49" s="28">
        <v>23.06</v>
      </c>
      <c r="F49" s="6"/>
      <c r="G49" s="6"/>
      <c r="H49" s="6"/>
      <c r="I49" s="6"/>
      <c r="J49" s="6"/>
    </row>
    <row r="50" spans="1:10" ht="13.5">
      <c r="A50" s="18" t="s">
        <v>117</v>
      </c>
      <c r="B50" s="18" t="s">
        <v>118</v>
      </c>
      <c r="C50" s="28">
        <v>14.01</v>
      </c>
      <c r="D50" s="28">
        <v>3</v>
      </c>
      <c r="E50" s="28">
        <v>11.01</v>
      </c>
      <c r="F50" s="6"/>
      <c r="G50" s="6"/>
      <c r="H50" s="6"/>
      <c r="I50" s="6"/>
      <c r="J50" s="6"/>
    </row>
    <row r="51" spans="1:10" ht="13.5">
      <c r="A51" s="18" t="s">
        <v>119</v>
      </c>
      <c r="B51" s="18" t="s">
        <v>120</v>
      </c>
      <c r="C51" s="28">
        <v>3</v>
      </c>
      <c r="D51" s="28">
        <v>3</v>
      </c>
      <c r="E51" s="29"/>
      <c r="F51" s="6"/>
      <c r="G51" s="6"/>
      <c r="H51" s="6"/>
      <c r="I51" s="6"/>
      <c r="J51" s="6"/>
    </row>
    <row r="52" spans="1:10" ht="13.5">
      <c r="A52" s="18" t="s">
        <v>121</v>
      </c>
      <c r="B52" s="18" t="s">
        <v>122</v>
      </c>
      <c r="C52" s="28">
        <v>11.01</v>
      </c>
      <c r="D52" s="29"/>
      <c r="E52" s="28">
        <v>11.01</v>
      </c>
      <c r="F52" s="6"/>
      <c r="G52" s="6"/>
      <c r="H52" s="6"/>
      <c r="I52" s="6"/>
      <c r="J52" s="6"/>
    </row>
    <row r="53" spans="1:10" ht="13.5">
      <c r="A53" s="18" t="s">
        <v>123</v>
      </c>
      <c r="B53" s="18" t="s">
        <v>124</v>
      </c>
      <c r="C53" s="28">
        <v>632</v>
      </c>
      <c r="D53" s="28">
        <v>632</v>
      </c>
      <c r="E53" s="29"/>
      <c r="F53" s="6"/>
      <c r="G53" s="6"/>
      <c r="H53" s="6"/>
      <c r="I53" s="6"/>
      <c r="J53" s="6"/>
    </row>
    <row r="54" spans="1:10" ht="13.5">
      <c r="A54" s="18" t="s">
        <v>125</v>
      </c>
      <c r="B54" s="18" t="s">
        <v>126</v>
      </c>
      <c r="C54" s="28">
        <v>632</v>
      </c>
      <c r="D54" s="28">
        <v>632</v>
      </c>
      <c r="E54" s="29"/>
      <c r="F54" s="6"/>
      <c r="G54" s="6"/>
      <c r="H54" s="6"/>
      <c r="I54" s="6"/>
      <c r="J54" s="6"/>
    </row>
    <row r="55" spans="1:10" ht="13.5">
      <c r="A55" s="18" t="s">
        <v>127</v>
      </c>
      <c r="B55" s="18" t="s">
        <v>128</v>
      </c>
      <c r="C55" s="28">
        <v>424.59</v>
      </c>
      <c r="D55" s="28">
        <v>115</v>
      </c>
      <c r="E55" s="28">
        <v>309.59</v>
      </c>
      <c r="F55" s="6"/>
      <c r="G55" s="6"/>
      <c r="H55" s="6"/>
      <c r="I55" s="6"/>
      <c r="J55" s="6"/>
    </row>
    <row r="56" spans="1:10" ht="13.5">
      <c r="A56" s="18" t="s">
        <v>129</v>
      </c>
      <c r="B56" s="18" t="s">
        <v>130</v>
      </c>
      <c r="C56" s="28">
        <v>115</v>
      </c>
      <c r="D56" s="28">
        <v>115</v>
      </c>
      <c r="E56" s="29"/>
      <c r="F56" s="6"/>
      <c r="G56" s="6"/>
      <c r="H56" s="6"/>
      <c r="I56" s="6"/>
      <c r="J56" s="6"/>
    </row>
    <row r="57" spans="1:10" ht="13.5">
      <c r="A57" s="18">
        <v>2130705</v>
      </c>
      <c r="B57" s="18" t="s">
        <v>131</v>
      </c>
      <c r="C57" s="28">
        <v>309.59</v>
      </c>
      <c r="D57" s="28"/>
      <c r="E57" s="29">
        <v>309.59</v>
      </c>
      <c r="F57" s="6"/>
      <c r="G57" s="6"/>
      <c r="H57" s="6"/>
      <c r="I57" s="6"/>
      <c r="J57" s="6"/>
    </row>
    <row r="58" spans="1:10" ht="13.5">
      <c r="A58" s="18">
        <v>215</v>
      </c>
      <c r="B58" s="18" t="s">
        <v>132</v>
      </c>
      <c r="C58" s="28">
        <v>5</v>
      </c>
      <c r="D58" s="28"/>
      <c r="E58" s="29">
        <v>5</v>
      </c>
      <c r="F58" s="6"/>
      <c r="G58" s="6"/>
      <c r="H58" s="6"/>
      <c r="I58" s="6"/>
      <c r="J58" s="6"/>
    </row>
    <row r="59" spans="1:10" ht="13.5">
      <c r="A59" s="18">
        <v>21506</v>
      </c>
      <c r="B59" s="18" t="s">
        <v>133</v>
      </c>
      <c r="C59" s="28">
        <v>5</v>
      </c>
      <c r="D59" s="28"/>
      <c r="E59" s="29">
        <v>5</v>
      </c>
      <c r="F59" s="6"/>
      <c r="G59" s="6"/>
      <c r="H59" s="6"/>
      <c r="I59" s="6"/>
      <c r="J59" s="6"/>
    </row>
    <row r="60" spans="1:10" ht="13.5">
      <c r="A60" s="18">
        <v>2150699</v>
      </c>
      <c r="B60" s="18" t="s">
        <v>134</v>
      </c>
      <c r="C60" s="28">
        <v>5</v>
      </c>
      <c r="D60" s="28"/>
      <c r="E60" s="29">
        <v>5</v>
      </c>
      <c r="F60" s="6"/>
      <c r="G60" s="6"/>
      <c r="H60" s="6"/>
      <c r="I60" s="6"/>
      <c r="J60" s="6"/>
    </row>
    <row r="61" spans="1:10" ht="13.5">
      <c r="A61" s="18" t="s">
        <v>135</v>
      </c>
      <c r="B61" s="18" t="s">
        <v>136</v>
      </c>
      <c r="C61" s="28">
        <v>42.48</v>
      </c>
      <c r="D61" s="29"/>
      <c r="E61" s="28">
        <v>42.48</v>
      </c>
      <c r="F61" s="6"/>
      <c r="G61" s="6"/>
      <c r="H61" s="6"/>
      <c r="I61" s="6"/>
      <c r="J61" s="6"/>
    </row>
    <row r="62" spans="1:10" ht="13.5">
      <c r="A62" s="18" t="s">
        <v>137</v>
      </c>
      <c r="B62" s="18" t="s">
        <v>138</v>
      </c>
      <c r="C62" s="28">
        <v>42.48</v>
      </c>
      <c r="D62" s="29"/>
      <c r="E62" s="28">
        <v>42.48</v>
      </c>
      <c r="F62" s="6"/>
      <c r="G62" s="6"/>
      <c r="H62" s="6"/>
      <c r="I62" s="6"/>
      <c r="J62" s="6"/>
    </row>
    <row r="63" spans="1:10" ht="13.5">
      <c r="A63" s="21" t="s">
        <v>139</v>
      </c>
      <c r="B63" s="21" t="s">
        <v>140</v>
      </c>
      <c r="C63" s="47">
        <v>42.48</v>
      </c>
      <c r="D63" s="48"/>
      <c r="E63" s="47">
        <v>42.48</v>
      </c>
      <c r="F63" s="6"/>
      <c r="G63" s="6"/>
      <c r="H63" s="6"/>
      <c r="I63" s="6"/>
      <c r="J63" s="6"/>
    </row>
    <row r="64" spans="1:10" ht="13.5">
      <c r="A64" s="54">
        <v>229</v>
      </c>
      <c r="B64" s="35" t="s">
        <v>141</v>
      </c>
      <c r="C64" s="50">
        <v>40</v>
      </c>
      <c r="D64" s="50"/>
      <c r="E64" s="50">
        <v>40</v>
      </c>
      <c r="F64" s="6"/>
      <c r="G64" s="6"/>
      <c r="H64" s="6"/>
      <c r="I64" s="6"/>
      <c r="J64" s="6"/>
    </row>
    <row r="65" spans="1:10" ht="13.5">
      <c r="A65" s="54">
        <v>22999</v>
      </c>
      <c r="B65" s="35" t="s">
        <v>141</v>
      </c>
      <c r="C65" s="50">
        <v>40</v>
      </c>
      <c r="D65" s="50"/>
      <c r="E65" s="50">
        <v>40</v>
      </c>
      <c r="F65" s="6"/>
      <c r="G65" s="6"/>
      <c r="H65" s="6"/>
      <c r="I65" s="6"/>
      <c r="J65" s="6"/>
    </row>
    <row r="66" spans="1:10" ht="13.5">
      <c r="A66" s="54">
        <v>2299901</v>
      </c>
      <c r="B66" s="35" t="s">
        <v>141</v>
      </c>
      <c r="C66" s="50">
        <v>40</v>
      </c>
      <c r="D66" s="50"/>
      <c r="E66" s="50">
        <v>40</v>
      </c>
      <c r="F66" s="6"/>
      <c r="G66" s="6"/>
      <c r="H66" s="6"/>
      <c r="I66" s="6"/>
      <c r="J66" s="6"/>
    </row>
    <row r="67" spans="1:10" ht="13.5">
      <c r="A67" s="15"/>
      <c r="B67" s="16"/>
      <c r="C67" s="51"/>
      <c r="D67" s="51"/>
      <c r="E67" s="51"/>
      <c r="F67" s="51"/>
      <c r="G67" s="51"/>
      <c r="H67" s="51"/>
      <c r="I67" s="51"/>
      <c r="J67" s="51"/>
    </row>
  </sheetData>
  <sheetProtection/>
  <mergeCells count="10">
    <mergeCell ref="A2:J2"/>
    <mergeCell ref="A4:B4"/>
    <mergeCell ref="C4:C5"/>
    <mergeCell ref="D4:D5"/>
    <mergeCell ref="E4:E5"/>
    <mergeCell ref="F4:F5"/>
    <mergeCell ref="G4:G5"/>
    <mergeCell ref="H4:H5"/>
    <mergeCell ref="I4:I5"/>
    <mergeCell ref="J4:J5"/>
  </mergeCells>
  <printOptions horizontalCentered="1"/>
  <pageMargins left="0" right="0" top="0.98" bottom="0.98" header="0" footer="0"/>
  <pageSetup fitToHeight="1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G70"/>
  <sheetViews>
    <sheetView workbookViewId="0" topLeftCell="A1">
      <selection activeCell="F24" sqref="F24"/>
    </sheetView>
  </sheetViews>
  <sheetFormatPr defaultColWidth="9.00390625" defaultRowHeight="15"/>
  <cols>
    <col min="1" max="1" width="12.7109375" style="0" bestFit="1" customWidth="1"/>
    <col min="2" max="2" width="44.421875" style="0" bestFit="1" customWidth="1"/>
    <col min="3" max="3" width="8.421875" style="41" customWidth="1"/>
    <col min="4" max="5" width="10.421875" style="41" bestFit="1" customWidth="1"/>
    <col min="6" max="7" width="9.00390625" style="41" customWidth="1"/>
  </cols>
  <sheetData>
    <row r="1" ht="13.5">
      <c r="A1" s="1" t="s">
        <v>142</v>
      </c>
    </row>
    <row r="2" spans="1:7" ht="23.25" customHeight="1">
      <c r="A2" s="2" t="s">
        <v>143</v>
      </c>
      <c r="B2" s="2"/>
      <c r="C2" s="2"/>
      <c r="D2" s="2"/>
      <c r="E2" s="2"/>
      <c r="F2" s="2"/>
      <c r="G2" s="2"/>
    </row>
    <row r="3" ht="13.5">
      <c r="G3" s="4" t="s">
        <v>4</v>
      </c>
    </row>
    <row r="4" spans="1:7" ht="19.5" customHeight="1">
      <c r="A4" s="5" t="s">
        <v>44</v>
      </c>
      <c r="B4" s="5" t="s">
        <v>45</v>
      </c>
      <c r="C4" s="5" t="s">
        <v>39</v>
      </c>
      <c r="D4" s="5" t="s">
        <v>144</v>
      </c>
      <c r="E4" s="8" t="s">
        <v>145</v>
      </c>
      <c r="F4" s="9"/>
      <c r="G4" s="42" t="s">
        <v>146</v>
      </c>
    </row>
    <row r="5" spans="1:7" ht="17.25" customHeight="1">
      <c r="A5" s="10"/>
      <c r="B5" s="10"/>
      <c r="C5" s="10"/>
      <c r="D5" s="10"/>
      <c r="E5" s="6" t="s">
        <v>147</v>
      </c>
      <c r="F5" s="6" t="s">
        <v>148</v>
      </c>
      <c r="G5" s="43"/>
    </row>
    <row r="6" spans="1:7" ht="15.75" customHeight="1">
      <c r="A6" s="6"/>
      <c r="B6" s="12" t="s">
        <v>39</v>
      </c>
      <c r="C6" s="44">
        <f>C7+C19+C22+C33+C46+C62+C38+C65+C59</f>
        <v>2508.39</v>
      </c>
      <c r="D6" s="44">
        <f>D7+D19+D22+D33+D46+D62+D38+D65+D59</f>
        <v>1021.3000000000001</v>
      </c>
      <c r="E6" s="44">
        <f>E7+E33+E38+E46+E62+E65</f>
        <v>1487.09</v>
      </c>
      <c r="F6" s="44"/>
      <c r="G6" s="6"/>
    </row>
    <row r="7" spans="1:7" ht="13.5">
      <c r="A7" s="18" t="s">
        <v>46</v>
      </c>
      <c r="B7" s="18" t="s">
        <v>47</v>
      </c>
      <c r="C7" s="28">
        <f>C8+C10+C13+C15+C17</f>
        <v>483.89</v>
      </c>
      <c r="D7" s="28">
        <f>D8+D10+D13+D15+D17</f>
        <v>478.89</v>
      </c>
      <c r="E7" s="28">
        <f>E8+E10+E13+E15+E17</f>
        <v>5</v>
      </c>
      <c r="F7" s="29"/>
      <c r="G7" s="6"/>
    </row>
    <row r="8" spans="1:7" ht="13.5">
      <c r="A8" s="18" t="s">
        <v>48</v>
      </c>
      <c r="B8" s="18" t="s">
        <v>49</v>
      </c>
      <c r="C8" s="28">
        <v>16.22</v>
      </c>
      <c r="D8" s="28">
        <f>11.54+2.98+1.7</f>
        <v>16.22</v>
      </c>
      <c r="E8" s="29"/>
      <c r="F8" s="29"/>
      <c r="G8" s="6"/>
    </row>
    <row r="9" spans="1:7" ht="13.5">
      <c r="A9" s="18" t="s">
        <v>50</v>
      </c>
      <c r="B9" s="18" t="s">
        <v>51</v>
      </c>
      <c r="C9" s="28">
        <v>16.22</v>
      </c>
      <c r="D9" s="28">
        <f>11.54+2.98+1.7</f>
        <v>16.22</v>
      </c>
      <c r="E9" s="29"/>
      <c r="F9" s="29"/>
      <c r="G9" s="6"/>
    </row>
    <row r="10" spans="1:7" ht="13.5">
      <c r="A10" s="18" t="s">
        <v>52</v>
      </c>
      <c r="B10" s="18" t="s">
        <v>53</v>
      </c>
      <c r="C10" s="28">
        <f>C11+C12</f>
        <v>324.04</v>
      </c>
      <c r="D10" s="28">
        <f>144.84+44.7+134.5-5</f>
        <v>319.04</v>
      </c>
      <c r="E10" s="28">
        <v>5</v>
      </c>
      <c r="F10" s="29"/>
      <c r="G10" s="6"/>
    </row>
    <row r="11" spans="1:7" ht="13.5">
      <c r="A11" s="18" t="s">
        <v>54</v>
      </c>
      <c r="B11" s="18" t="s">
        <v>51</v>
      </c>
      <c r="C11" s="28">
        <f>324.04-5</f>
        <v>319.04</v>
      </c>
      <c r="D11" s="28">
        <f>144.84+44.7+134.5-5</f>
        <v>319.04</v>
      </c>
      <c r="E11" s="29"/>
      <c r="F11" s="29"/>
      <c r="G11" s="6"/>
    </row>
    <row r="12" spans="1:7" ht="13.5">
      <c r="A12" s="45">
        <v>2010302</v>
      </c>
      <c r="B12" s="18" t="s">
        <v>55</v>
      </c>
      <c r="C12" s="28">
        <v>5</v>
      </c>
      <c r="D12" s="28"/>
      <c r="E12" s="29">
        <v>5</v>
      </c>
      <c r="F12" s="29"/>
      <c r="G12" s="6"/>
    </row>
    <row r="13" spans="1:7" ht="13.5">
      <c r="A13" s="18" t="s">
        <v>56</v>
      </c>
      <c r="B13" s="18" t="s">
        <v>57</v>
      </c>
      <c r="C13" s="28">
        <v>48.2</v>
      </c>
      <c r="D13" s="28">
        <f>29.48+11.92+6.8</f>
        <v>48.199999999999996</v>
      </c>
      <c r="E13" s="29"/>
      <c r="F13" s="29"/>
      <c r="G13" s="6"/>
    </row>
    <row r="14" spans="1:7" ht="13.5">
      <c r="A14" s="18" t="s">
        <v>58</v>
      </c>
      <c r="B14" s="18" t="s">
        <v>51</v>
      </c>
      <c r="C14" s="28">
        <v>48.2</v>
      </c>
      <c r="D14" s="28">
        <f>29.48+11.92+6.8</f>
        <v>48.199999999999996</v>
      </c>
      <c r="E14" s="29"/>
      <c r="F14" s="29"/>
      <c r="G14" s="6"/>
    </row>
    <row r="15" spans="1:7" ht="13.5">
      <c r="A15" s="18" t="s">
        <v>59</v>
      </c>
      <c r="B15" s="18" t="s">
        <v>60</v>
      </c>
      <c r="C15" s="28">
        <v>11.01</v>
      </c>
      <c r="D15" s="28">
        <f>6.33+2.98+1.7</f>
        <v>11.01</v>
      </c>
      <c r="E15" s="29"/>
      <c r="F15" s="29"/>
      <c r="G15" s="6"/>
    </row>
    <row r="16" spans="1:7" ht="13.5">
      <c r="A16" s="18" t="s">
        <v>61</v>
      </c>
      <c r="B16" s="18" t="s">
        <v>51</v>
      </c>
      <c r="C16" s="28">
        <v>11.01</v>
      </c>
      <c r="D16" s="28">
        <f>6.33+2.98+1.7</f>
        <v>11.01</v>
      </c>
      <c r="E16" s="29"/>
      <c r="F16" s="29"/>
      <c r="G16" s="6"/>
    </row>
    <row r="17" spans="1:7" ht="13.5">
      <c r="A17" s="18" t="s">
        <v>62</v>
      </c>
      <c r="B17" s="18" t="s">
        <v>63</v>
      </c>
      <c r="C17" s="28">
        <v>84.42</v>
      </c>
      <c r="D17" s="28">
        <f>56.34+17.88+10.2</f>
        <v>84.42</v>
      </c>
      <c r="E17" s="29"/>
      <c r="F17" s="29"/>
      <c r="G17" s="6"/>
    </row>
    <row r="18" spans="1:7" ht="13.5">
      <c r="A18" s="18" t="s">
        <v>64</v>
      </c>
      <c r="B18" s="18" t="s">
        <v>51</v>
      </c>
      <c r="C18" s="28">
        <v>84.42</v>
      </c>
      <c r="D18" s="28">
        <f>56.34+17.88+10.2</f>
        <v>84.42</v>
      </c>
      <c r="E18" s="29"/>
      <c r="F18" s="29"/>
      <c r="G18" s="6"/>
    </row>
    <row r="19" spans="1:7" ht="13.5">
      <c r="A19" s="18" t="s">
        <v>65</v>
      </c>
      <c r="B19" s="18" t="s">
        <v>66</v>
      </c>
      <c r="C19" s="28">
        <v>34.89</v>
      </c>
      <c r="D19" s="28">
        <f aca="true" t="shared" si="0" ref="D19:D21">20.85+8.94+5.1</f>
        <v>34.89</v>
      </c>
      <c r="E19" s="29"/>
      <c r="F19" s="29"/>
      <c r="G19" s="6"/>
    </row>
    <row r="20" spans="1:7" ht="13.5">
      <c r="A20" s="18" t="s">
        <v>67</v>
      </c>
      <c r="B20" s="18" t="s">
        <v>68</v>
      </c>
      <c r="C20" s="28">
        <v>34.89</v>
      </c>
      <c r="D20" s="28">
        <f t="shared" si="0"/>
        <v>34.89</v>
      </c>
      <c r="E20" s="29"/>
      <c r="F20" s="29"/>
      <c r="G20" s="6"/>
    </row>
    <row r="21" spans="1:7" ht="13.5">
      <c r="A21" s="18" t="s">
        <v>69</v>
      </c>
      <c r="B21" s="18" t="s">
        <v>70</v>
      </c>
      <c r="C21" s="28">
        <v>34.89</v>
      </c>
      <c r="D21" s="28">
        <f t="shared" si="0"/>
        <v>34.89</v>
      </c>
      <c r="E21" s="29"/>
      <c r="F21" s="29"/>
      <c r="G21" s="6"/>
    </row>
    <row r="22" spans="1:7" ht="13.5">
      <c r="A22" s="18" t="s">
        <v>71</v>
      </c>
      <c r="B22" s="18" t="s">
        <v>72</v>
      </c>
      <c r="C22" s="28">
        <f>C23+C25+C31</f>
        <v>224.87</v>
      </c>
      <c r="D22" s="28">
        <f>D23+D25+D31</f>
        <v>224.87</v>
      </c>
      <c r="E22" s="29"/>
      <c r="F22" s="29"/>
      <c r="G22" s="6"/>
    </row>
    <row r="23" spans="1:7" ht="13.5">
      <c r="A23" s="18" t="s">
        <v>73</v>
      </c>
      <c r="B23" s="18" t="s">
        <v>74</v>
      </c>
      <c r="C23" s="28">
        <v>55.62</v>
      </c>
      <c r="D23" s="28">
        <f>32.22+14.9+8.5</f>
        <v>55.62</v>
      </c>
      <c r="E23" s="29"/>
      <c r="F23" s="29"/>
      <c r="G23" s="6"/>
    </row>
    <row r="24" spans="1:7" ht="13.5">
      <c r="A24" s="18" t="s">
        <v>75</v>
      </c>
      <c r="B24" s="18" t="s">
        <v>76</v>
      </c>
      <c r="C24" s="28">
        <v>55.62</v>
      </c>
      <c r="D24" s="28">
        <f>32.22+14.9+8.5</f>
        <v>55.62</v>
      </c>
      <c r="E24" s="29"/>
      <c r="F24" s="29"/>
      <c r="G24" s="6"/>
    </row>
    <row r="25" spans="1:7" ht="13.5">
      <c r="A25" s="18" t="s">
        <v>77</v>
      </c>
      <c r="B25" s="18" t="s">
        <v>78</v>
      </c>
      <c r="C25" s="28">
        <f>C26+C27+C28+C29</f>
        <v>164.25</v>
      </c>
      <c r="D25" s="28">
        <f>D26+D27+D28+D29+D30</f>
        <v>164.25</v>
      </c>
      <c r="E25" s="29"/>
      <c r="F25" s="29"/>
      <c r="G25" s="6"/>
    </row>
    <row r="26" spans="1:7" ht="13.5">
      <c r="A26" s="18" t="s">
        <v>79</v>
      </c>
      <c r="B26" s="18" t="s">
        <v>80</v>
      </c>
      <c r="C26" s="28">
        <v>57.12</v>
      </c>
      <c r="D26" s="31">
        <v>8.57</v>
      </c>
      <c r="E26" s="29"/>
      <c r="F26" s="29"/>
      <c r="G26" s="6"/>
    </row>
    <row r="27" spans="1:7" ht="13.5">
      <c r="A27" s="18" t="s">
        <v>81</v>
      </c>
      <c r="B27" s="18" t="s">
        <v>82</v>
      </c>
      <c r="C27" s="28">
        <v>8.02</v>
      </c>
      <c r="D27" s="31">
        <v>1.22</v>
      </c>
      <c r="E27" s="29"/>
      <c r="F27" s="29"/>
      <c r="G27" s="6"/>
    </row>
    <row r="28" spans="1:7" ht="13.5">
      <c r="A28" s="18" t="s">
        <v>83</v>
      </c>
      <c r="B28" s="18" t="s">
        <v>84</v>
      </c>
      <c r="C28" s="28">
        <v>70.79</v>
      </c>
      <c r="D28" s="28">
        <v>70.79</v>
      </c>
      <c r="E28" s="29"/>
      <c r="F28" s="29"/>
      <c r="G28" s="6"/>
    </row>
    <row r="29" spans="1:7" ht="13.5">
      <c r="A29" s="18" t="s">
        <v>85</v>
      </c>
      <c r="B29" s="18" t="s">
        <v>86</v>
      </c>
      <c r="C29" s="28">
        <v>28.32</v>
      </c>
      <c r="D29" s="28">
        <v>28.32</v>
      </c>
      <c r="E29" s="29"/>
      <c r="F29" s="29"/>
      <c r="G29" s="6"/>
    </row>
    <row r="30" spans="1:7" ht="13.5">
      <c r="A30" s="32" t="s">
        <v>87</v>
      </c>
      <c r="B30" s="18" t="s">
        <v>88</v>
      </c>
      <c r="C30" s="28">
        <v>55.35</v>
      </c>
      <c r="D30" s="28">
        <v>55.35</v>
      </c>
      <c r="E30" s="29"/>
      <c r="F30" s="29"/>
      <c r="G30" s="6"/>
    </row>
    <row r="31" spans="1:7" ht="13.5">
      <c r="A31" s="18">
        <v>20811</v>
      </c>
      <c r="B31" s="18" t="s">
        <v>89</v>
      </c>
      <c r="C31" s="28">
        <v>5</v>
      </c>
      <c r="D31" s="28">
        <v>5</v>
      </c>
      <c r="E31" s="29"/>
      <c r="F31" s="29"/>
      <c r="G31" s="6"/>
    </row>
    <row r="32" spans="1:7" ht="13.5">
      <c r="A32" s="18">
        <v>2081199</v>
      </c>
      <c r="B32" s="18" t="s">
        <v>90</v>
      </c>
      <c r="C32" s="28">
        <v>5</v>
      </c>
      <c r="D32" s="28">
        <v>5</v>
      </c>
      <c r="E32" s="29"/>
      <c r="F32" s="29"/>
      <c r="G32" s="6"/>
    </row>
    <row r="33" spans="1:7" ht="13.5">
      <c r="A33" s="18" t="s">
        <v>91</v>
      </c>
      <c r="B33" s="18" t="s">
        <v>92</v>
      </c>
      <c r="C33" s="28">
        <f>C34+C36</f>
        <v>74.33</v>
      </c>
      <c r="D33" s="28">
        <f>D34+D36</f>
        <v>74.33</v>
      </c>
      <c r="E33" s="29"/>
      <c r="F33" s="29"/>
      <c r="G33" s="6"/>
    </row>
    <row r="34" spans="1:7" ht="13.5">
      <c r="A34" s="18" t="s">
        <v>93</v>
      </c>
      <c r="B34" s="18" t="s">
        <v>94</v>
      </c>
      <c r="C34" s="28">
        <v>13.86</v>
      </c>
      <c r="D34" s="28">
        <v>13.86</v>
      </c>
      <c r="E34" s="29"/>
      <c r="F34" s="29"/>
      <c r="G34" s="6"/>
    </row>
    <row r="35" spans="1:7" ht="13.5">
      <c r="A35" s="18" t="s">
        <v>95</v>
      </c>
      <c r="B35" s="18" t="s">
        <v>96</v>
      </c>
      <c r="C35" s="28">
        <v>13.86</v>
      </c>
      <c r="D35" s="28">
        <v>13.86</v>
      </c>
      <c r="E35" s="29"/>
      <c r="F35" s="29"/>
      <c r="G35" s="6"/>
    </row>
    <row r="36" spans="1:7" ht="13.5">
      <c r="A36" s="18" t="s">
        <v>97</v>
      </c>
      <c r="B36" s="18" t="s">
        <v>98</v>
      </c>
      <c r="C36" s="28">
        <v>60.47</v>
      </c>
      <c r="D36" s="28">
        <v>60.47</v>
      </c>
      <c r="E36" s="29"/>
      <c r="F36" s="29"/>
      <c r="G36" s="6"/>
    </row>
    <row r="37" spans="1:7" ht="13.5">
      <c r="A37" s="18" t="s">
        <v>99</v>
      </c>
      <c r="B37" s="18" t="s">
        <v>100</v>
      </c>
      <c r="C37" s="28">
        <v>60.47</v>
      </c>
      <c r="D37" s="28">
        <v>60.47</v>
      </c>
      <c r="E37" s="29"/>
      <c r="F37" s="29"/>
      <c r="G37" s="6"/>
    </row>
    <row r="38" spans="1:7" ht="13.5">
      <c r="A38" s="46">
        <v>212</v>
      </c>
      <c r="B38" s="18" t="s">
        <v>101</v>
      </c>
      <c r="C38" s="28">
        <f>C39+C42+C44</f>
        <v>382.5</v>
      </c>
      <c r="D38" s="28"/>
      <c r="E38" s="29">
        <f>E42+E44+E39</f>
        <v>382.5</v>
      </c>
      <c r="F38" s="29"/>
      <c r="G38" s="6"/>
    </row>
    <row r="39" spans="1:7" ht="13.5">
      <c r="A39" s="18">
        <v>212</v>
      </c>
      <c r="B39" s="34" t="s">
        <v>101</v>
      </c>
      <c r="C39" s="28">
        <v>48</v>
      </c>
      <c r="D39" s="28"/>
      <c r="E39" s="29">
        <v>48</v>
      </c>
      <c r="F39" s="29"/>
      <c r="G39" s="6"/>
    </row>
    <row r="40" spans="1:7" ht="13.5">
      <c r="A40" s="45">
        <v>21205</v>
      </c>
      <c r="B40" s="34" t="s">
        <v>102</v>
      </c>
      <c r="C40" s="28">
        <v>48</v>
      </c>
      <c r="D40" s="28"/>
      <c r="E40" s="29">
        <v>48</v>
      </c>
      <c r="F40" s="29"/>
      <c r="G40" s="6"/>
    </row>
    <row r="41" spans="1:7" ht="13.5">
      <c r="A41" s="45">
        <v>2120501</v>
      </c>
      <c r="B41" s="34" t="s">
        <v>102</v>
      </c>
      <c r="C41" s="28">
        <v>48</v>
      </c>
      <c r="D41" s="28"/>
      <c r="E41" s="29">
        <v>48</v>
      </c>
      <c r="F41" s="29"/>
      <c r="G41" s="6"/>
    </row>
    <row r="42" spans="1:7" ht="13.5">
      <c r="A42" s="46">
        <v>21208</v>
      </c>
      <c r="B42" s="18" t="s">
        <v>103</v>
      </c>
      <c r="C42" s="28">
        <v>184.5</v>
      </c>
      <c r="D42" s="28"/>
      <c r="E42" s="29">
        <v>184.5</v>
      </c>
      <c r="F42" s="29"/>
      <c r="G42" s="6"/>
    </row>
    <row r="43" spans="1:7" ht="13.5">
      <c r="A43" s="46">
        <v>2120803</v>
      </c>
      <c r="B43" s="18" t="s">
        <v>104</v>
      </c>
      <c r="C43" s="28">
        <v>184.5</v>
      </c>
      <c r="D43" s="28"/>
      <c r="E43" s="29">
        <v>184.5</v>
      </c>
      <c r="F43" s="29"/>
      <c r="G43" s="6"/>
    </row>
    <row r="44" spans="1:7" ht="13.5">
      <c r="A44" s="46">
        <v>21299</v>
      </c>
      <c r="B44" s="18" t="s">
        <v>105</v>
      </c>
      <c r="C44" s="28">
        <v>150</v>
      </c>
      <c r="D44" s="28"/>
      <c r="E44" s="29">
        <v>150</v>
      </c>
      <c r="F44" s="29"/>
      <c r="G44" s="6"/>
    </row>
    <row r="45" spans="1:7" ht="13.5">
      <c r="A45" s="46">
        <v>2129999</v>
      </c>
      <c r="B45" s="18" t="s">
        <v>106</v>
      </c>
      <c r="C45" s="28">
        <v>150</v>
      </c>
      <c r="D45" s="28"/>
      <c r="E45" s="29">
        <v>150</v>
      </c>
      <c r="F45" s="29"/>
      <c r="G45" s="6"/>
    </row>
    <row r="46" spans="1:7" ht="13.5">
      <c r="A46" s="18" t="s">
        <v>107</v>
      </c>
      <c r="B46" s="18" t="s">
        <v>108</v>
      </c>
      <c r="C46" s="28">
        <f>C47+C49+C51+C54+C56</f>
        <v>1220.4299999999998</v>
      </c>
      <c r="D46" s="28">
        <f>D47+D49+D51+D54+D56</f>
        <v>160.84</v>
      </c>
      <c r="E46" s="28">
        <f>E51+E54+E56+E58</f>
        <v>1059.59</v>
      </c>
      <c r="F46" s="28"/>
      <c r="G46" s="6"/>
    </row>
    <row r="47" spans="1:7" ht="13.5">
      <c r="A47" s="18" t="s">
        <v>109</v>
      </c>
      <c r="B47" s="18" t="s">
        <v>110</v>
      </c>
      <c r="C47" s="28">
        <v>126.77</v>
      </c>
      <c r="D47" s="28">
        <f>75.29+32.78+18.7</f>
        <v>126.77000000000001</v>
      </c>
      <c r="E47" s="29"/>
      <c r="F47" s="29"/>
      <c r="G47" s="6"/>
    </row>
    <row r="48" spans="1:7" ht="13.5">
      <c r="A48" s="18" t="s">
        <v>111</v>
      </c>
      <c r="B48" s="18" t="s">
        <v>112</v>
      </c>
      <c r="C48" s="28">
        <v>126.77</v>
      </c>
      <c r="D48" s="28">
        <f>75.29+32.78+18.7</f>
        <v>126.77000000000001</v>
      </c>
      <c r="E48" s="29"/>
      <c r="F48" s="29"/>
      <c r="G48" s="6"/>
    </row>
    <row r="49" spans="1:7" ht="13.5">
      <c r="A49" s="18" t="s">
        <v>113</v>
      </c>
      <c r="B49" s="18" t="s">
        <v>114</v>
      </c>
      <c r="C49" s="28">
        <v>23.06</v>
      </c>
      <c r="D49" s="28">
        <f>13.7+5.96+3.4</f>
        <v>23.06</v>
      </c>
      <c r="E49" s="29"/>
      <c r="F49" s="29"/>
      <c r="G49" s="6"/>
    </row>
    <row r="50" spans="1:7" ht="13.5">
      <c r="A50" s="18" t="s">
        <v>115</v>
      </c>
      <c r="B50" s="18" t="s">
        <v>116</v>
      </c>
      <c r="C50" s="28">
        <v>23.06</v>
      </c>
      <c r="D50" s="28">
        <f>13.7+5.96+3.4</f>
        <v>23.06</v>
      </c>
      <c r="E50" s="29"/>
      <c r="F50" s="29"/>
      <c r="G50" s="6"/>
    </row>
    <row r="51" spans="1:7" ht="13.5">
      <c r="A51" s="18" t="s">
        <v>117</v>
      </c>
      <c r="B51" s="18" t="s">
        <v>118</v>
      </c>
      <c r="C51" s="28">
        <f>C52+C53</f>
        <v>14.01</v>
      </c>
      <c r="D51" s="28">
        <f>6.33+2.98+1.7</f>
        <v>11.01</v>
      </c>
      <c r="E51" s="28">
        <f>1.5+1.5</f>
        <v>3</v>
      </c>
      <c r="F51" s="28"/>
      <c r="G51" s="6"/>
    </row>
    <row r="52" spans="1:7" ht="13.5">
      <c r="A52" s="18" t="s">
        <v>119</v>
      </c>
      <c r="B52" s="18" t="s">
        <v>120</v>
      </c>
      <c r="C52" s="28">
        <v>3</v>
      </c>
      <c r="D52" s="29"/>
      <c r="E52" s="28">
        <f>1.5+1.5</f>
        <v>3</v>
      </c>
      <c r="F52" s="28"/>
      <c r="G52" s="6"/>
    </row>
    <row r="53" spans="1:7" ht="13.5">
      <c r="A53" s="18" t="s">
        <v>121</v>
      </c>
      <c r="B53" s="18" t="s">
        <v>122</v>
      </c>
      <c r="C53" s="28">
        <v>11.01</v>
      </c>
      <c r="D53" s="28">
        <f>6.33+2.98+1.7</f>
        <v>11.01</v>
      </c>
      <c r="E53" s="29"/>
      <c r="F53" s="29"/>
      <c r="G53" s="6"/>
    </row>
    <row r="54" spans="1:7" ht="13.5">
      <c r="A54" s="18" t="s">
        <v>123</v>
      </c>
      <c r="B54" s="18" t="s">
        <v>124</v>
      </c>
      <c r="C54" s="28">
        <v>632</v>
      </c>
      <c r="D54" s="29"/>
      <c r="E54" s="28">
        <f>247+385</f>
        <v>632</v>
      </c>
      <c r="F54" s="28"/>
      <c r="G54" s="6"/>
    </row>
    <row r="55" spans="1:7" ht="13.5">
      <c r="A55" s="18" t="s">
        <v>125</v>
      </c>
      <c r="B55" s="18" t="s">
        <v>126</v>
      </c>
      <c r="C55" s="28">
        <v>632</v>
      </c>
      <c r="D55" s="29"/>
      <c r="E55" s="28">
        <f>247+385</f>
        <v>632</v>
      </c>
      <c r="F55" s="28"/>
      <c r="G55" s="6"/>
    </row>
    <row r="56" spans="1:7" ht="13.5">
      <c r="A56" s="18" t="s">
        <v>127</v>
      </c>
      <c r="B56" s="18" t="s">
        <v>128</v>
      </c>
      <c r="C56" s="28">
        <f>C57+C58</f>
        <v>424.59</v>
      </c>
      <c r="D56" s="28"/>
      <c r="E56" s="28">
        <f>80+35</f>
        <v>115</v>
      </c>
      <c r="F56" s="28"/>
      <c r="G56" s="6"/>
    </row>
    <row r="57" spans="1:7" ht="13.5">
      <c r="A57" s="18" t="s">
        <v>129</v>
      </c>
      <c r="B57" s="18" t="s">
        <v>130</v>
      </c>
      <c r="C57" s="28">
        <v>115</v>
      </c>
      <c r="D57" s="29"/>
      <c r="E57" s="28">
        <f>80+35</f>
        <v>115</v>
      </c>
      <c r="F57" s="28"/>
      <c r="G57" s="6"/>
    </row>
    <row r="58" spans="1:7" ht="13.5">
      <c r="A58" s="45">
        <v>2130705</v>
      </c>
      <c r="B58" s="18" t="s">
        <v>131</v>
      </c>
      <c r="C58" s="28">
        <v>309.59</v>
      </c>
      <c r="D58" s="29"/>
      <c r="E58" s="28">
        <v>309.59</v>
      </c>
      <c r="F58" s="28"/>
      <c r="G58" s="6"/>
    </row>
    <row r="59" spans="1:7" ht="13.5">
      <c r="A59" s="45">
        <v>215</v>
      </c>
      <c r="B59" s="18" t="s">
        <v>132</v>
      </c>
      <c r="C59" s="28">
        <v>5</v>
      </c>
      <c r="D59" s="29">
        <v>5</v>
      </c>
      <c r="E59" s="28"/>
      <c r="F59" s="28"/>
      <c r="G59" s="6"/>
    </row>
    <row r="60" spans="1:7" ht="13.5">
      <c r="A60" s="45">
        <v>21506</v>
      </c>
      <c r="B60" s="18" t="s">
        <v>133</v>
      </c>
      <c r="C60" s="28">
        <v>5</v>
      </c>
      <c r="D60" s="29">
        <v>5</v>
      </c>
      <c r="E60" s="28"/>
      <c r="F60" s="28"/>
      <c r="G60" s="6"/>
    </row>
    <row r="61" spans="1:7" ht="13.5">
      <c r="A61" s="45">
        <v>2150699</v>
      </c>
      <c r="B61" s="18" t="s">
        <v>134</v>
      </c>
      <c r="C61" s="28">
        <v>5</v>
      </c>
      <c r="D61" s="29">
        <v>5</v>
      </c>
      <c r="E61" s="28"/>
      <c r="F61" s="28"/>
      <c r="G61" s="6"/>
    </row>
    <row r="62" spans="1:7" ht="13.5">
      <c r="A62" s="18" t="s">
        <v>135</v>
      </c>
      <c r="B62" s="18" t="s">
        <v>136</v>
      </c>
      <c r="C62" s="28">
        <v>42.48</v>
      </c>
      <c r="D62" s="28">
        <v>42.48</v>
      </c>
      <c r="E62" s="29"/>
      <c r="F62" s="29"/>
      <c r="G62" s="6"/>
    </row>
    <row r="63" spans="1:7" ht="13.5">
      <c r="A63" s="18" t="s">
        <v>137</v>
      </c>
      <c r="B63" s="18" t="s">
        <v>138</v>
      </c>
      <c r="C63" s="28">
        <v>42.48</v>
      </c>
      <c r="D63" s="28">
        <v>42.48</v>
      </c>
      <c r="E63" s="29"/>
      <c r="F63" s="29"/>
      <c r="G63" s="6"/>
    </row>
    <row r="64" spans="1:7" ht="13.5">
      <c r="A64" s="21" t="s">
        <v>139</v>
      </c>
      <c r="B64" s="21" t="s">
        <v>140</v>
      </c>
      <c r="C64" s="47">
        <v>42.48</v>
      </c>
      <c r="D64" s="47">
        <v>42.48</v>
      </c>
      <c r="E64" s="48"/>
      <c r="F64" s="48"/>
      <c r="G64" s="6"/>
    </row>
    <row r="65" spans="1:7" ht="13.5">
      <c r="A65" s="49">
        <v>229</v>
      </c>
      <c r="B65" s="35" t="s">
        <v>141</v>
      </c>
      <c r="C65" s="47">
        <v>40</v>
      </c>
      <c r="D65" s="47"/>
      <c r="E65" s="47">
        <v>40</v>
      </c>
      <c r="F65" s="50"/>
      <c r="G65" s="6"/>
    </row>
    <row r="66" spans="1:7" ht="13.5">
      <c r="A66" s="49">
        <v>22999</v>
      </c>
      <c r="B66" s="35" t="s">
        <v>141</v>
      </c>
      <c r="C66" s="47">
        <v>40</v>
      </c>
      <c r="D66" s="47"/>
      <c r="E66" s="47">
        <v>40</v>
      </c>
      <c r="F66" s="50"/>
      <c r="G66" s="6"/>
    </row>
    <row r="67" spans="1:7" ht="13.5">
      <c r="A67" s="49">
        <v>2299901</v>
      </c>
      <c r="B67" s="35" t="s">
        <v>141</v>
      </c>
      <c r="C67" s="47">
        <v>40</v>
      </c>
      <c r="D67" s="47"/>
      <c r="E67" s="47">
        <v>40</v>
      </c>
      <c r="F67" s="50"/>
      <c r="G67" s="6"/>
    </row>
    <row r="68" spans="1:7" ht="13.5">
      <c r="A68" s="11"/>
      <c r="B68" s="11" t="s">
        <v>149</v>
      </c>
      <c r="C68" s="44"/>
      <c r="D68" s="44"/>
      <c r="E68" s="44"/>
      <c r="F68" s="44"/>
      <c r="G68" s="6"/>
    </row>
    <row r="69" spans="1:7" ht="13.5">
      <c r="A69" s="11"/>
      <c r="B69" s="11" t="s">
        <v>149</v>
      </c>
      <c r="C69" s="44"/>
      <c r="D69" s="44"/>
      <c r="E69" s="44"/>
      <c r="F69" s="44"/>
      <c r="G69" s="6"/>
    </row>
    <row r="70" spans="1:7" ht="13.5">
      <c r="A70" s="15"/>
      <c r="B70" s="16"/>
      <c r="C70" s="51"/>
      <c r="D70" s="51"/>
      <c r="E70" s="51"/>
      <c r="F70" s="51"/>
      <c r="G70" s="51"/>
    </row>
  </sheetData>
  <sheetProtection/>
  <mergeCells count="7">
    <mergeCell ref="A2:G2"/>
    <mergeCell ref="E4:F4"/>
    <mergeCell ref="A4:A5"/>
    <mergeCell ref="B4:B5"/>
    <mergeCell ref="C4:C5"/>
    <mergeCell ref="D4:D5"/>
    <mergeCell ref="G4:G5"/>
  </mergeCells>
  <printOptions horizontalCentered="1"/>
  <pageMargins left="0" right="0" top="0.98" bottom="0.98" header="0" footer="0"/>
  <pageSetup fitToHeight="1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B7" sqref="B7:B22"/>
    </sheetView>
  </sheetViews>
  <sheetFormatPr defaultColWidth="9.00390625" defaultRowHeight="15"/>
  <cols>
    <col min="1" max="1" width="23.28125" style="0" customWidth="1"/>
    <col min="2" max="2" width="17.00390625" style="0" customWidth="1"/>
    <col min="3" max="3" width="23.28125" style="0" customWidth="1"/>
    <col min="4" max="4" width="14.00390625" style="0" customWidth="1"/>
    <col min="5" max="7" width="17.00390625" style="0" customWidth="1"/>
  </cols>
  <sheetData>
    <row r="1" ht="13.5">
      <c r="A1" t="s">
        <v>150</v>
      </c>
    </row>
    <row r="2" spans="1:7" ht="22.5">
      <c r="A2" s="2" t="s">
        <v>151</v>
      </c>
      <c r="B2" s="2"/>
      <c r="C2" s="2"/>
      <c r="D2" s="2"/>
      <c r="E2" s="2"/>
      <c r="F2" s="2"/>
      <c r="G2" s="2"/>
    </row>
    <row r="4" ht="13.5">
      <c r="G4" s="4" t="s">
        <v>4</v>
      </c>
    </row>
    <row r="5" spans="1:7" ht="13.5">
      <c r="A5" s="6" t="s">
        <v>5</v>
      </c>
      <c r="B5" s="6"/>
      <c r="C5" s="6" t="s">
        <v>6</v>
      </c>
      <c r="D5" s="6"/>
      <c r="E5" s="6"/>
      <c r="F5" s="6"/>
      <c r="G5" s="6"/>
    </row>
    <row r="6" spans="1:7" ht="27">
      <c r="A6" s="6" t="s">
        <v>7</v>
      </c>
      <c r="B6" s="6" t="s">
        <v>8</v>
      </c>
      <c r="C6" s="6" t="s">
        <v>7</v>
      </c>
      <c r="D6" s="6" t="s">
        <v>39</v>
      </c>
      <c r="E6" s="17" t="s">
        <v>152</v>
      </c>
      <c r="F6" s="17" t="s">
        <v>153</v>
      </c>
      <c r="G6" s="17" t="s">
        <v>154</v>
      </c>
    </row>
    <row r="7" spans="1:7" ht="13.5">
      <c r="A7" s="11" t="s">
        <v>155</v>
      </c>
      <c r="B7" s="37">
        <v>1423.89</v>
      </c>
      <c r="C7" s="11" t="s">
        <v>47</v>
      </c>
      <c r="D7" s="37">
        <v>483.89</v>
      </c>
      <c r="E7" s="37">
        <v>483.89</v>
      </c>
      <c r="F7" s="38"/>
      <c r="G7" s="11"/>
    </row>
    <row r="8" spans="1:7" ht="14.25">
      <c r="A8" s="11" t="s">
        <v>156</v>
      </c>
      <c r="B8" s="37">
        <v>1423.89</v>
      </c>
      <c r="C8" s="39" t="s">
        <v>157</v>
      </c>
      <c r="D8" s="37">
        <v>34.89</v>
      </c>
      <c r="E8" s="37">
        <v>34.89</v>
      </c>
      <c r="F8" s="38"/>
      <c r="G8" s="11"/>
    </row>
    <row r="9" spans="1:7" ht="14.25">
      <c r="A9" s="11" t="s">
        <v>158</v>
      </c>
      <c r="B9" s="38"/>
      <c r="C9" s="39" t="s">
        <v>159</v>
      </c>
      <c r="D9" s="37">
        <v>224.87</v>
      </c>
      <c r="E9" s="37">
        <v>224.87</v>
      </c>
      <c r="F9" s="38"/>
      <c r="G9" s="11"/>
    </row>
    <row r="10" spans="1:7" ht="13.5">
      <c r="A10" s="11" t="s">
        <v>160</v>
      </c>
      <c r="B10" s="38"/>
      <c r="C10" s="11" t="s">
        <v>92</v>
      </c>
      <c r="D10" s="37">
        <v>74.33</v>
      </c>
      <c r="E10" s="37">
        <v>74.33</v>
      </c>
      <c r="F10" s="38"/>
      <c r="G10" s="11"/>
    </row>
    <row r="11" spans="1:7" ht="14.25">
      <c r="A11" s="11"/>
      <c r="B11" s="38"/>
      <c r="C11" s="39" t="s">
        <v>161</v>
      </c>
      <c r="D11" s="40">
        <v>382.5</v>
      </c>
      <c r="E11" s="40">
        <v>198</v>
      </c>
      <c r="F11" s="40">
        <v>184.5</v>
      </c>
      <c r="G11" s="11"/>
    </row>
    <row r="12" spans="1:7" ht="14.25">
      <c r="A12" s="11" t="s">
        <v>162</v>
      </c>
      <c r="B12" s="38">
        <f>B13+B14</f>
        <v>1084.5</v>
      </c>
      <c r="C12" s="39" t="s">
        <v>163</v>
      </c>
      <c r="D12" s="37">
        <v>1220.43</v>
      </c>
      <c r="E12" s="37">
        <v>1220.43</v>
      </c>
      <c r="F12" s="40"/>
      <c r="G12" s="11"/>
    </row>
    <row r="13" spans="1:7" ht="14.25">
      <c r="A13" s="11" t="s">
        <v>156</v>
      </c>
      <c r="B13" s="40">
        <f>1084.5-184.5</f>
        <v>900</v>
      </c>
      <c r="C13" s="39" t="s">
        <v>164</v>
      </c>
      <c r="D13" s="40">
        <v>5</v>
      </c>
      <c r="E13" s="40">
        <v>5</v>
      </c>
      <c r="F13" s="38"/>
      <c r="G13" s="11"/>
    </row>
    <row r="14" spans="1:7" ht="13.5">
      <c r="A14" s="11" t="s">
        <v>158</v>
      </c>
      <c r="B14" s="40">
        <v>184.5</v>
      </c>
      <c r="C14" s="11" t="s">
        <v>136</v>
      </c>
      <c r="D14" s="37">
        <v>42.48</v>
      </c>
      <c r="E14" s="37">
        <v>42.48</v>
      </c>
      <c r="F14" s="38"/>
      <c r="G14" s="11"/>
    </row>
    <row r="15" spans="1:7" ht="13.5">
      <c r="A15" s="11" t="s">
        <v>160</v>
      </c>
      <c r="B15" s="38"/>
      <c r="C15" s="11" t="s">
        <v>141</v>
      </c>
      <c r="D15" s="40">
        <v>40</v>
      </c>
      <c r="E15" s="40">
        <v>40</v>
      </c>
      <c r="F15" s="38"/>
      <c r="G15" s="11"/>
    </row>
    <row r="16" spans="1:7" ht="13.5">
      <c r="A16" s="11"/>
      <c r="B16" s="38"/>
      <c r="C16" s="11"/>
      <c r="D16" s="38"/>
      <c r="E16" s="38"/>
      <c r="F16" s="38"/>
      <c r="G16" s="11"/>
    </row>
    <row r="17" spans="1:7" ht="13.5">
      <c r="A17" s="11"/>
      <c r="B17" s="38"/>
      <c r="D17" s="38"/>
      <c r="E17" s="38"/>
      <c r="F17" s="38"/>
      <c r="G17" s="11"/>
    </row>
    <row r="18" spans="1:7" ht="13.5">
      <c r="A18" s="11"/>
      <c r="B18" s="38"/>
      <c r="D18" s="38"/>
      <c r="E18" s="38"/>
      <c r="F18" s="38"/>
      <c r="G18" s="11"/>
    </row>
    <row r="19" spans="1:7" ht="13.5">
      <c r="A19" s="11"/>
      <c r="B19" s="38"/>
      <c r="C19" s="36" t="s">
        <v>149</v>
      </c>
      <c r="D19" s="38"/>
      <c r="E19" s="38"/>
      <c r="F19" s="38"/>
      <c r="G19" s="11"/>
    </row>
    <row r="20" spans="1:7" ht="13.5">
      <c r="A20" s="11"/>
      <c r="B20" s="38"/>
      <c r="C20" s="36" t="s">
        <v>149</v>
      </c>
      <c r="D20" s="38"/>
      <c r="E20" s="38"/>
      <c r="F20" s="38"/>
      <c r="G20" s="11"/>
    </row>
    <row r="21" spans="1:7" ht="13.5">
      <c r="A21" s="11"/>
      <c r="B21" s="38"/>
      <c r="C21" s="11"/>
      <c r="D21" s="38"/>
      <c r="E21" s="38"/>
      <c r="F21" s="38"/>
      <c r="G21" s="11"/>
    </row>
    <row r="22" spans="1:7" ht="13.5">
      <c r="A22" s="6" t="s">
        <v>34</v>
      </c>
      <c r="B22" s="38">
        <f>B7+B12</f>
        <v>2508.3900000000003</v>
      </c>
      <c r="C22" s="6" t="s">
        <v>35</v>
      </c>
      <c r="D22" s="38">
        <f>SUM(D7:D21)</f>
        <v>2508.39</v>
      </c>
      <c r="E22" s="38">
        <f>SUM(E7:E21)</f>
        <v>2323.89</v>
      </c>
      <c r="F22" s="38">
        <f>SUM(F7:F21)</f>
        <v>184.5</v>
      </c>
      <c r="G22" s="11"/>
    </row>
  </sheetData>
  <sheetProtection/>
  <mergeCells count="3">
    <mergeCell ref="A2:G2"/>
    <mergeCell ref="A5:B5"/>
    <mergeCell ref="C5:G5"/>
  </mergeCells>
  <printOptions horizontalCentered="1"/>
  <pageMargins left="0" right="0" top="0.98" bottom="0.98" header="0" footer="0"/>
  <pageSetup fitToHeight="1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69"/>
  <sheetViews>
    <sheetView workbookViewId="0" topLeftCell="A36">
      <selection activeCell="C7" sqref="C7:E68"/>
    </sheetView>
  </sheetViews>
  <sheetFormatPr defaultColWidth="9.00390625" defaultRowHeight="15"/>
  <cols>
    <col min="1" max="1" width="12.7109375" style="0" bestFit="1" customWidth="1"/>
    <col min="2" max="2" width="36.28125" style="0" customWidth="1"/>
    <col min="3" max="3" width="11.140625" style="0" customWidth="1"/>
    <col min="4" max="4" width="12.28125" style="0" customWidth="1"/>
    <col min="5" max="5" width="11.140625" style="0" customWidth="1"/>
    <col min="6" max="6" width="14.7109375" style="0" customWidth="1"/>
  </cols>
  <sheetData>
    <row r="1" ht="13.5">
      <c r="A1" t="s">
        <v>165</v>
      </c>
    </row>
    <row r="2" spans="1:6" ht="19.5" customHeight="1">
      <c r="A2" s="2" t="s">
        <v>166</v>
      </c>
      <c r="B2" s="2"/>
      <c r="C2" s="2"/>
      <c r="D2" s="2"/>
      <c r="E2" s="2"/>
      <c r="F2" s="2"/>
    </row>
    <row r="3" ht="13.5">
      <c r="F3" s="4" t="s">
        <v>4</v>
      </c>
    </row>
    <row r="4" spans="1:6" ht="25.5" customHeight="1">
      <c r="A4" s="8" t="s">
        <v>167</v>
      </c>
      <c r="B4" s="9"/>
      <c r="C4" s="8" t="s">
        <v>168</v>
      </c>
      <c r="D4" s="26"/>
      <c r="E4" s="26"/>
      <c r="F4" s="9"/>
    </row>
    <row r="5" spans="1:6" ht="14.25" customHeight="1">
      <c r="A5" s="5" t="s">
        <v>44</v>
      </c>
      <c r="B5" s="5" t="s">
        <v>45</v>
      </c>
      <c r="C5" s="5" t="s">
        <v>169</v>
      </c>
      <c r="D5" s="5" t="s">
        <v>144</v>
      </c>
      <c r="E5" s="8" t="s">
        <v>145</v>
      </c>
      <c r="F5" s="9"/>
    </row>
    <row r="6" spans="1:6" ht="16.5" customHeight="1">
      <c r="A6" s="10"/>
      <c r="B6" s="10"/>
      <c r="C6" s="10"/>
      <c r="D6" s="10"/>
      <c r="E6" s="6" t="s">
        <v>147</v>
      </c>
      <c r="F6" s="6" t="s">
        <v>148</v>
      </c>
    </row>
    <row r="7" spans="1:6" ht="13.5">
      <c r="A7" s="11"/>
      <c r="B7" s="6" t="s">
        <v>39</v>
      </c>
      <c r="C7" s="27">
        <f>C8+C20+C23+C34+C39+C46+C63+C66+C60</f>
        <v>2508.39</v>
      </c>
      <c r="D7" s="27">
        <f>D8+D20+D23+D34+D39+D46+D63+D66+D60</f>
        <v>1021.3000000000001</v>
      </c>
      <c r="E7" s="27">
        <f>E8+E20+E23+E34+E39+E46+E63+E66</f>
        <v>1487.09</v>
      </c>
      <c r="F7" s="11"/>
    </row>
    <row r="8" spans="1:6" ht="13.5">
      <c r="A8" s="18" t="s">
        <v>46</v>
      </c>
      <c r="B8" s="18" t="s">
        <v>47</v>
      </c>
      <c r="C8" s="28">
        <f>C9+C11+C14+C16+C18</f>
        <v>483.89</v>
      </c>
      <c r="D8" s="28">
        <f>D9+D11+D14+D16+D18</f>
        <v>478.89</v>
      </c>
      <c r="E8" s="28">
        <f>E9+E11+E14+E16+E18</f>
        <v>5</v>
      </c>
      <c r="F8" s="18"/>
    </row>
    <row r="9" spans="1:6" ht="13.5">
      <c r="A9" s="18" t="s">
        <v>48</v>
      </c>
      <c r="B9" s="18" t="s">
        <v>49</v>
      </c>
      <c r="C9" s="29">
        <f>D9+E9</f>
        <v>16.22</v>
      </c>
      <c r="D9" s="28">
        <v>16.22</v>
      </c>
      <c r="E9" s="28"/>
      <c r="F9" s="18"/>
    </row>
    <row r="10" spans="1:6" ht="13.5">
      <c r="A10" s="18" t="s">
        <v>50</v>
      </c>
      <c r="B10" s="18" t="s">
        <v>51</v>
      </c>
      <c r="C10" s="29">
        <f aca="true" t="shared" si="0" ref="C10:C41">D10+E10</f>
        <v>16.22</v>
      </c>
      <c r="D10" s="28">
        <f>11.54+2.98+1.7</f>
        <v>16.22</v>
      </c>
      <c r="E10" s="28"/>
      <c r="F10" s="18"/>
    </row>
    <row r="11" spans="1:6" ht="13.5">
      <c r="A11" s="18" t="s">
        <v>52</v>
      </c>
      <c r="B11" s="18" t="s">
        <v>53</v>
      </c>
      <c r="C11" s="29">
        <f t="shared" si="0"/>
        <v>324.04</v>
      </c>
      <c r="D11" s="28">
        <v>319.04</v>
      </c>
      <c r="E11" s="28">
        <v>5</v>
      </c>
      <c r="F11" s="18"/>
    </row>
    <row r="12" spans="1:6" ht="13.5">
      <c r="A12" s="18" t="s">
        <v>54</v>
      </c>
      <c r="B12" s="18" t="s">
        <v>51</v>
      </c>
      <c r="C12" s="29">
        <f t="shared" si="0"/>
        <v>319.04</v>
      </c>
      <c r="D12" s="28">
        <f>144.84+44.7+134.5-5</f>
        <v>319.04</v>
      </c>
      <c r="E12" s="28"/>
      <c r="F12" s="18"/>
    </row>
    <row r="13" spans="1:6" ht="13.5">
      <c r="A13" s="30" t="s">
        <v>170</v>
      </c>
      <c r="B13" s="18" t="s">
        <v>55</v>
      </c>
      <c r="C13" s="29">
        <f t="shared" si="0"/>
        <v>5</v>
      </c>
      <c r="D13" s="28"/>
      <c r="E13" s="28">
        <v>5</v>
      </c>
      <c r="F13" s="18"/>
    </row>
    <row r="14" spans="1:6" ht="13.5">
      <c r="A14" s="18" t="s">
        <v>56</v>
      </c>
      <c r="B14" s="18" t="s">
        <v>57</v>
      </c>
      <c r="C14" s="29">
        <f t="shared" si="0"/>
        <v>48.2</v>
      </c>
      <c r="D14" s="28">
        <v>48.2</v>
      </c>
      <c r="E14" s="28"/>
      <c r="F14" s="18"/>
    </row>
    <row r="15" spans="1:6" ht="13.5">
      <c r="A15" s="18" t="s">
        <v>58</v>
      </c>
      <c r="B15" s="18" t="s">
        <v>51</v>
      </c>
      <c r="C15" s="29">
        <f t="shared" si="0"/>
        <v>48.199999999999996</v>
      </c>
      <c r="D15" s="28">
        <f>29.48+11.92+6.8</f>
        <v>48.199999999999996</v>
      </c>
      <c r="E15" s="28"/>
      <c r="F15" s="18"/>
    </row>
    <row r="16" spans="1:6" ht="13.5">
      <c r="A16" s="18" t="s">
        <v>59</v>
      </c>
      <c r="B16" s="18" t="s">
        <v>60</v>
      </c>
      <c r="C16" s="29">
        <f t="shared" si="0"/>
        <v>11.01</v>
      </c>
      <c r="D16" s="28">
        <v>11.01</v>
      </c>
      <c r="E16" s="28"/>
      <c r="F16" s="18"/>
    </row>
    <row r="17" spans="1:6" ht="13.5">
      <c r="A17" s="18" t="s">
        <v>61</v>
      </c>
      <c r="B17" s="18" t="s">
        <v>51</v>
      </c>
      <c r="C17" s="29">
        <f t="shared" si="0"/>
        <v>11.01</v>
      </c>
      <c r="D17" s="28">
        <f>6.33+2.98+1.7</f>
        <v>11.01</v>
      </c>
      <c r="E17" s="28"/>
      <c r="F17" s="18"/>
    </row>
    <row r="18" spans="1:6" ht="13.5">
      <c r="A18" s="18" t="s">
        <v>62</v>
      </c>
      <c r="B18" s="18" t="s">
        <v>63</v>
      </c>
      <c r="C18" s="29">
        <f t="shared" si="0"/>
        <v>84.42</v>
      </c>
      <c r="D18" s="28">
        <v>84.42</v>
      </c>
      <c r="E18" s="28"/>
      <c r="F18" s="18"/>
    </row>
    <row r="19" spans="1:6" ht="13.5">
      <c r="A19" s="18" t="s">
        <v>64</v>
      </c>
      <c r="B19" s="18" t="s">
        <v>51</v>
      </c>
      <c r="C19" s="29">
        <f t="shared" si="0"/>
        <v>84.42</v>
      </c>
      <c r="D19" s="28">
        <f>56.34+17.88+10.2</f>
        <v>84.42</v>
      </c>
      <c r="E19" s="28"/>
      <c r="F19" s="18"/>
    </row>
    <row r="20" spans="1:6" ht="13.5">
      <c r="A20" s="18" t="s">
        <v>65</v>
      </c>
      <c r="B20" s="18" t="s">
        <v>66</v>
      </c>
      <c r="C20" s="29">
        <f t="shared" si="0"/>
        <v>34.89</v>
      </c>
      <c r="D20" s="28">
        <f>20.85+8.94+5.1</f>
        <v>34.89</v>
      </c>
      <c r="E20" s="28"/>
      <c r="F20" s="18"/>
    </row>
    <row r="21" spans="1:6" ht="13.5">
      <c r="A21" s="18" t="s">
        <v>67</v>
      </c>
      <c r="B21" s="18" t="s">
        <v>68</v>
      </c>
      <c r="C21" s="29">
        <f t="shared" si="0"/>
        <v>34.89</v>
      </c>
      <c r="D21" s="28">
        <f>20.85+8.94+5.1</f>
        <v>34.89</v>
      </c>
      <c r="E21" s="28"/>
      <c r="F21" s="18"/>
    </row>
    <row r="22" spans="1:6" ht="13.5">
      <c r="A22" s="18" t="s">
        <v>69</v>
      </c>
      <c r="B22" s="18" t="s">
        <v>70</v>
      </c>
      <c r="C22" s="29">
        <f t="shared" si="0"/>
        <v>34.89</v>
      </c>
      <c r="D22" s="28">
        <f>20.85+8.94+5.1</f>
        <v>34.89</v>
      </c>
      <c r="E22" s="28"/>
      <c r="F22" s="18"/>
    </row>
    <row r="23" spans="1:6" ht="13.5">
      <c r="A23" s="18" t="s">
        <v>71</v>
      </c>
      <c r="B23" s="18" t="s">
        <v>72</v>
      </c>
      <c r="C23" s="29">
        <f t="shared" si="0"/>
        <v>224.87</v>
      </c>
      <c r="D23" s="28">
        <f>D24+D26+D32</f>
        <v>224.87</v>
      </c>
      <c r="E23" s="28"/>
      <c r="F23" s="18"/>
    </row>
    <row r="24" spans="1:6" ht="13.5">
      <c r="A24" s="18" t="s">
        <v>73</v>
      </c>
      <c r="B24" s="18" t="s">
        <v>74</v>
      </c>
      <c r="C24" s="29">
        <f t="shared" si="0"/>
        <v>55.62</v>
      </c>
      <c r="D24" s="28">
        <f>32.22+14.9+8.5</f>
        <v>55.62</v>
      </c>
      <c r="E24" s="28"/>
      <c r="F24" s="18"/>
    </row>
    <row r="25" spans="1:6" ht="13.5">
      <c r="A25" s="18" t="s">
        <v>75</v>
      </c>
      <c r="B25" s="18" t="s">
        <v>76</v>
      </c>
      <c r="C25" s="29">
        <f t="shared" si="0"/>
        <v>55.62</v>
      </c>
      <c r="D25" s="28">
        <f>32.22+14.9+8.5</f>
        <v>55.62</v>
      </c>
      <c r="E25" s="28"/>
      <c r="F25" s="18"/>
    </row>
    <row r="26" spans="1:6" ht="13.5">
      <c r="A26" s="18" t="s">
        <v>77</v>
      </c>
      <c r="B26" s="18" t="s">
        <v>78</v>
      </c>
      <c r="C26" s="29">
        <f t="shared" si="0"/>
        <v>164.25</v>
      </c>
      <c r="D26" s="28">
        <f>SUM(D27:D31)</f>
        <v>164.25</v>
      </c>
      <c r="E26" s="28"/>
      <c r="F26" s="18"/>
    </row>
    <row r="27" spans="1:6" ht="13.5">
      <c r="A27" s="18" t="s">
        <v>79</v>
      </c>
      <c r="B27" s="18" t="s">
        <v>80</v>
      </c>
      <c r="C27" s="29">
        <f t="shared" si="0"/>
        <v>8.57</v>
      </c>
      <c r="D27" s="31">
        <v>8.57</v>
      </c>
      <c r="E27" s="28"/>
      <c r="F27" s="18"/>
    </row>
    <row r="28" spans="1:6" ht="13.5">
      <c r="A28" s="18" t="s">
        <v>81</v>
      </c>
      <c r="B28" s="18" t="s">
        <v>82</v>
      </c>
      <c r="C28" s="29">
        <f t="shared" si="0"/>
        <v>1.22</v>
      </c>
      <c r="D28" s="31">
        <v>1.22</v>
      </c>
      <c r="E28" s="28"/>
      <c r="F28" s="18"/>
    </row>
    <row r="29" spans="1:6" ht="13.5">
      <c r="A29" s="18" t="s">
        <v>83</v>
      </c>
      <c r="B29" s="18" t="s">
        <v>84</v>
      </c>
      <c r="C29" s="29">
        <f t="shared" si="0"/>
        <v>70.79</v>
      </c>
      <c r="D29" s="28">
        <v>70.79</v>
      </c>
      <c r="E29" s="28"/>
      <c r="F29" s="18"/>
    </row>
    <row r="30" spans="1:6" ht="13.5">
      <c r="A30" s="18" t="s">
        <v>85</v>
      </c>
      <c r="B30" s="18" t="s">
        <v>86</v>
      </c>
      <c r="C30" s="29">
        <f t="shared" si="0"/>
        <v>28.32</v>
      </c>
      <c r="D30" s="28">
        <v>28.32</v>
      </c>
      <c r="E30" s="28"/>
      <c r="F30" s="18"/>
    </row>
    <row r="31" spans="1:6" ht="13.5">
      <c r="A31" s="32" t="s">
        <v>87</v>
      </c>
      <c r="B31" s="18" t="s">
        <v>88</v>
      </c>
      <c r="C31" s="29">
        <v>55.35</v>
      </c>
      <c r="D31" s="28">
        <v>55.35</v>
      </c>
      <c r="E31" s="28"/>
      <c r="F31" s="18"/>
    </row>
    <row r="32" spans="1:6" ht="13.5">
      <c r="A32" s="32" t="s">
        <v>171</v>
      </c>
      <c r="B32" s="18" t="s">
        <v>172</v>
      </c>
      <c r="C32" s="29">
        <f aca="true" t="shared" si="1" ref="C32:C42">D32+E32</f>
        <v>5</v>
      </c>
      <c r="D32" s="28">
        <v>5</v>
      </c>
      <c r="E32" s="28"/>
      <c r="F32" s="18"/>
    </row>
    <row r="33" spans="1:6" ht="13.5">
      <c r="A33" s="32" t="s">
        <v>173</v>
      </c>
      <c r="B33" s="18" t="s">
        <v>174</v>
      </c>
      <c r="C33" s="29">
        <f t="shared" si="1"/>
        <v>5</v>
      </c>
      <c r="D33" s="28">
        <v>5</v>
      </c>
      <c r="E33" s="28"/>
      <c r="F33" s="18"/>
    </row>
    <row r="34" spans="1:6" ht="13.5">
      <c r="A34" s="18" t="s">
        <v>91</v>
      </c>
      <c r="B34" s="18" t="s">
        <v>92</v>
      </c>
      <c r="C34" s="29">
        <f t="shared" si="1"/>
        <v>74.33</v>
      </c>
      <c r="D34" s="28">
        <f>D35+D37</f>
        <v>74.33</v>
      </c>
      <c r="E34" s="28"/>
      <c r="F34" s="18"/>
    </row>
    <row r="35" spans="1:6" ht="13.5">
      <c r="A35" s="18" t="s">
        <v>93</v>
      </c>
      <c r="B35" s="18" t="s">
        <v>94</v>
      </c>
      <c r="C35" s="29">
        <f t="shared" si="1"/>
        <v>13.86</v>
      </c>
      <c r="D35" s="28">
        <v>13.86</v>
      </c>
      <c r="E35" s="28"/>
      <c r="F35" s="18"/>
    </row>
    <row r="36" spans="1:6" ht="13.5">
      <c r="A36" s="18" t="s">
        <v>95</v>
      </c>
      <c r="B36" s="18" t="s">
        <v>96</v>
      </c>
      <c r="C36" s="29">
        <f t="shared" si="1"/>
        <v>13.86</v>
      </c>
      <c r="D36" s="28">
        <v>13.86</v>
      </c>
      <c r="E36" s="28"/>
      <c r="F36" s="18"/>
    </row>
    <row r="37" spans="1:6" ht="13.5">
      <c r="A37" s="18" t="s">
        <v>97</v>
      </c>
      <c r="B37" s="18" t="s">
        <v>98</v>
      </c>
      <c r="C37" s="29">
        <f t="shared" si="1"/>
        <v>60.47</v>
      </c>
      <c r="D37" s="28">
        <v>60.47</v>
      </c>
      <c r="E37" s="28"/>
      <c r="F37" s="18"/>
    </row>
    <row r="38" spans="1:6" ht="13.5">
      <c r="A38" s="18" t="s">
        <v>99</v>
      </c>
      <c r="B38" s="18" t="s">
        <v>100</v>
      </c>
      <c r="C38" s="29">
        <f t="shared" si="1"/>
        <v>60.47</v>
      </c>
      <c r="D38" s="28">
        <v>60.47</v>
      </c>
      <c r="E38" s="28"/>
      <c r="F38" s="18"/>
    </row>
    <row r="39" spans="1:6" ht="13.5">
      <c r="A39" s="33">
        <v>212</v>
      </c>
      <c r="B39" s="18" t="s">
        <v>101</v>
      </c>
      <c r="C39" s="29">
        <f t="shared" si="1"/>
        <v>382.5</v>
      </c>
      <c r="D39" s="29">
        <f>D40+D42+D44</f>
        <v>0</v>
      </c>
      <c r="E39" s="29">
        <f>E40+E42+E44</f>
        <v>382.5</v>
      </c>
      <c r="F39" s="18"/>
    </row>
    <row r="40" spans="1:6" ht="13.5">
      <c r="A40" s="32" t="s">
        <v>175</v>
      </c>
      <c r="B40" s="34" t="s">
        <v>176</v>
      </c>
      <c r="C40" s="29">
        <f t="shared" si="1"/>
        <v>48</v>
      </c>
      <c r="D40" s="28"/>
      <c r="E40" s="29">
        <v>48</v>
      </c>
      <c r="F40" s="18"/>
    </row>
    <row r="41" spans="1:6" ht="13.5">
      <c r="A41" s="32" t="s">
        <v>177</v>
      </c>
      <c r="B41" s="34" t="s">
        <v>178</v>
      </c>
      <c r="C41" s="29">
        <f t="shared" si="1"/>
        <v>48</v>
      </c>
      <c r="D41" s="28"/>
      <c r="E41" s="29">
        <v>48</v>
      </c>
      <c r="F41" s="18"/>
    </row>
    <row r="42" spans="1:6" ht="13.5">
      <c r="A42" s="32" t="s">
        <v>179</v>
      </c>
      <c r="B42" s="18" t="s">
        <v>103</v>
      </c>
      <c r="C42" s="29">
        <f t="shared" si="1"/>
        <v>184.5</v>
      </c>
      <c r="D42" s="28"/>
      <c r="E42" s="29">
        <v>184.5</v>
      </c>
      <c r="F42" s="18"/>
    </row>
    <row r="43" spans="1:6" ht="13.5">
      <c r="A43" s="32" t="s">
        <v>180</v>
      </c>
      <c r="B43" s="18" t="s">
        <v>104</v>
      </c>
      <c r="C43" s="29">
        <f aca="true" t="shared" si="2" ref="C43:C68">D43+E43</f>
        <v>184.5</v>
      </c>
      <c r="D43" s="28"/>
      <c r="E43" s="29">
        <v>184.5</v>
      </c>
      <c r="F43" s="18"/>
    </row>
    <row r="44" spans="1:6" ht="13.5">
      <c r="A44" s="32" t="s">
        <v>181</v>
      </c>
      <c r="B44" s="18" t="s">
        <v>105</v>
      </c>
      <c r="C44" s="29">
        <f t="shared" si="2"/>
        <v>150</v>
      </c>
      <c r="D44" s="28"/>
      <c r="E44" s="29">
        <v>150</v>
      </c>
      <c r="F44" s="18"/>
    </row>
    <row r="45" spans="1:6" ht="13.5">
      <c r="A45" s="32" t="s">
        <v>182</v>
      </c>
      <c r="B45" s="18" t="s">
        <v>106</v>
      </c>
      <c r="C45" s="29">
        <f t="shared" si="2"/>
        <v>150</v>
      </c>
      <c r="D45" s="28"/>
      <c r="E45" s="29">
        <v>150</v>
      </c>
      <c r="F45" s="18"/>
    </row>
    <row r="46" spans="1:6" ht="13.5">
      <c r="A46" s="18" t="s">
        <v>107</v>
      </c>
      <c r="B46" s="18" t="s">
        <v>108</v>
      </c>
      <c r="C46" s="29">
        <f t="shared" si="2"/>
        <v>1220.4299999999998</v>
      </c>
      <c r="D46" s="28">
        <f>D47+D49+D51+D55+D57</f>
        <v>160.84</v>
      </c>
      <c r="E46" s="28">
        <f>E47+E49+E51+E55+E57</f>
        <v>1059.59</v>
      </c>
      <c r="F46" s="18"/>
    </row>
    <row r="47" spans="1:6" ht="13.5">
      <c r="A47" s="18" t="s">
        <v>109</v>
      </c>
      <c r="B47" s="18" t="s">
        <v>110</v>
      </c>
      <c r="C47" s="29">
        <f t="shared" si="2"/>
        <v>126.77000000000001</v>
      </c>
      <c r="D47" s="28">
        <f>75.29+32.78+18.7</f>
        <v>126.77000000000001</v>
      </c>
      <c r="E47" s="29"/>
      <c r="F47" s="18"/>
    </row>
    <row r="48" spans="1:6" ht="13.5">
      <c r="A48" s="18" t="s">
        <v>111</v>
      </c>
      <c r="B48" s="18" t="s">
        <v>112</v>
      </c>
      <c r="C48" s="29">
        <f t="shared" si="2"/>
        <v>126.77000000000001</v>
      </c>
      <c r="D48" s="28">
        <f>75.29+32.78+18.7</f>
        <v>126.77000000000001</v>
      </c>
      <c r="E48" s="29"/>
      <c r="F48" s="18"/>
    </row>
    <row r="49" spans="1:6" ht="13.5">
      <c r="A49" s="18" t="s">
        <v>113</v>
      </c>
      <c r="B49" s="18" t="s">
        <v>114</v>
      </c>
      <c r="C49" s="29">
        <f t="shared" si="2"/>
        <v>23.06</v>
      </c>
      <c r="D49" s="28">
        <f>13.7+5.96+3.4</f>
        <v>23.06</v>
      </c>
      <c r="E49" s="29"/>
      <c r="F49" s="18"/>
    </row>
    <row r="50" spans="1:6" ht="13.5">
      <c r="A50" s="18" t="s">
        <v>115</v>
      </c>
      <c r="B50" s="18" t="s">
        <v>116</v>
      </c>
      <c r="C50" s="29">
        <f t="shared" si="2"/>
        <v>23.06</v>
      </c>
      <c r="D50" s="28">
        <f>13.7+5.96+3.4</f>
        <v>23.06</v>
      </c>
      <c r="E50" s="29"/>
      <c r="F50" s="18"/>
    </row>
    <row r="51" spans="1:6" ht="13.5">
      <c r="A51" s="18" t="s">
        <v>117</v>
      </c>
      <c r="B51" s="18" t="s">
        <v>118</v>
      </c>
      <c r="C51" s="29">
        <f t="shared" si="2"/>
        <v>14.01</v>
      </c>
      <c r="D51" s="28">
        <f>6.33+2.98+1.7</f>
        <v>11.01</v>
      </c>
      <c r="E51" s="29">
        <f>SUM(E52:E54)</f>
        <v>3</v>
      </c>
      <c r="F51" s="18"/>
    </row>
    <row r="52" spans="1:6" ht="13.5">
      <c r="A52" s="32" t="s">
        <v>119</v>
      </c>
      <c r="B52" s="18" t="s">
        <v>120</v>
      </c>
      <c r="C52" s="29">
        <f t="shared" si="2"/>
        <v>1.5</v>
      </c>
      <c r="D52" s="28"/>
      <c r="E52" s="29">
        <v>1.5</v>
      </c>
      <c r="F52" s="18"/>
    </row>
    <row r="53" spans="1:6" ht="13.5">
      <c r="A53" s="18" t="s">
        <v>121</v>
      </c>
      <c r="B53" s="18" t="s">
        <v>122</v>
      </c>
      <c r="C53" s="29">
        <f t="shared" si="2"/>
        <v>11.01</v>
      </c>
      <c r="D53" s="28">
        <f>6.33+2.98+1.7</f>
        <v>11.01</v>
      </c>
      <c r="E53" s="29"/>
      <c r="F53" s="18"/>
    </row>
    <row r="54" spans="1:6" ht="13.5">
      <c r="A54" s="32" t="s">
        <v>183</v>
      </c>
      <c r="B54" s="18" t="s">
        <v>184</v>
      </c>
      <c r="C54" s="29">
        <f t="shared" si="2"/>
        <v>1.5</v>
      </c>
      <c r="D54" s="28"/>
      <c r="E54" s="29">
        <v>1.5</v>
      </c>
      <c r="F54" s="18"/>
    </row>
    <row r="55" spans="1:6" ht="13.5">
      <c r="A55" s="18">
        <v>21305</v>
      </c>
      <c r="B55" s="18" t="s">
        <v>185</v>
      </c>
      <c r="C55" s="29">
        <f t="shared" si="2"/>
        <v>632</v>
      </c>
      <c r="D55" s="28"/>
      <c r="E55" s="29">
        <v>632</v>
      </c>
      <c r="F55" s="18"/>
    </row>
    <row r="56" spans="1:6" ht="13.5">
      <c r="A56" s="32" t="s">
        <v>125</v>
      </c>
      <c r="B56" s="18" t="s">
        <v>186</v>
      </c>
      <c r="C56" s="29">
        <f t="shared" si="2"/>
        <v>632</v>
      </c>
      <c r="D56" s="28"/>
      <c r="E56" s="29">
        <v>632</v>
      </c>
      <c r="F56" s="18"/>
    </row>
    <row r="57" spans="1:6" ht="13.5">
      <c r="A57" s="32" t="s">
        <v>127</v>
      </c>
      <c r="B57" s="18" t="s">
        <v>187</v>
      </c>
      <c r="C57" s="29">
        <f t="shared" si="2"/>
        <v>424.59</v>
      </c>
      <c r="D57" s="28"/>
      <c r="E57" s="29">
        <f>SUM(E58:E59)</f>
        <v>424.59</v>
      </c>
      <c r="F57" s="18"/>
    </row>
    <row r="58" spans="1:6" ht="13.5">
      <c r="A58" s="32" t="s">
        <v>129</v>
      </c>
      <c r="B58" s="18" t="s">
        <v>188</v>
      </c>
      <c r="C58" s="29">
        <f t="shared" si="2"/>
        <v>115</v>
      </c>
      <c r="D58" s="28"/>
      <c r="E58" s="29">
        <v>115</v>
      </c>
      <c r="F58" s="18"/>
    </row>
    <row r="59" spans="1:6" ht="13.5">
      <c r="A59" s="32" t="s">
        <v>189</v>
      </c>
      <c r="B59" s="18" t="s">
        <v>131</v>
      </c>
      <c r="C59" s="29">
        <f t="shared" si="2"/>
        <v>309.59</v>
      </c>
      <c r="D59" s="28"/>
      <c r="E59" s="28">
        <v>309.59</v>
      </c>
      <c r="F59" s="18"/>
    </row>
    <row r="60" spans="1:6" ht="13.5">
      <c r="A60" s="32" t="s">
        <v>190</v>
      </c>
      <c r="B60" s="18" t="s">
        <v>132</v>
      </c>
      <c r="C60" s="29">
        <f t="shared" si="2"/>
        <v>5</v>
      </c>
      <c r="D60" s="28">
        <v>5</v>
      </c>
      <c r="E60" s="28"/>
      <c r="F60" s="18"/>
    </row>
    <row r="61" spans="1:6" ht="13.5">
      <c r="A61" s="32" t="s">
        <v>191</v>
      </c>
      <c r="B61" s="18" t="s">
        <v>133</v>
      </c>
      <c r="C61" s="29">
        <f t="shared" si="2"/>
        <v>5</v>
      </c>
      <c r="D61" s="28">
        <v>5</v>
      </c>
      <c r="E61" s="28"/>
      <c r="F61" s="18"/>
    </row>
    <row r="62" spans="1:6" ht="13.5">
      <c r="A62" s="32" t="s">
        <v>192</v>
      </c>
      <c r="B62" s="18" t="s">
        <v>134</v>
      </c>
      <c r="C62" s="29">
        <f t="shared" si="2"/>
        <v>5</v>
      </c>
      <c r="D62" s="28">
        <v>5</v>
      </c>
      <c r="E62" s="28"/>
      <c r="F62" s="18"/>
    </row>
    <row r="63" spans="1:6" ht="13.5">
      <c r="A63" s="18" t="s">
        <v>135</v>
      </c>
      <c r="B63" s="18" t="s">
        <v>136</v>
      </c>
      <c r="C63" s="29">
        <f t="shared" si="2"/>
        <v>42.48</v>
      </c>
      <c r="D63" s="28">
        <v>42.48</v>
      </c>
      <c r="E63" s="28"/>
      <c r="F63" s="18"/>
    </row>
    <row r="64" spans="1:6" ht="13.5">
      <c r="A64" s="18" t="s">
        <v>137</v>
      </c>
      <c r="B64" s="18" t="s">
        <v>138</v>
      </c>
      <c r="C64" s="29">
        <f t="shared" si="2"/>
        <v>42.48</v>
      </c>
      <c r="D64" s="28">
        <v>42.48</v>
      </c>
      <c r="E64" s="28"/>
      <c r="F64" s="18"/>
    </row>
    <row r="65" spans="1:6" ht="13.5">
      <c r="A65" s="18" t="s">
        <v>139</v>
      </c>
      <c r="B65" s="18" t="s">
        <v>140</v>
      </c>
      <c r="C65" s="29">
        <f t="shared" si="2"/>
        <v>42.48</v>
      </c>
      <c r="D65" s="28">
        <v>42.48</v>
      </c>
      <c r="E65" s="28"/>
      <c r="F65" s="18"/>
    </row>
    <row r="66" spans="1:6" ht="13.5">
      <c r="A66" s="32">
        <v>229</v>
      </c>
      <c r="B66" s="35" t="s">
        <v>141</v>
      </c>
      <c r="C66" s="29">
        <f t="shared" si="2"/>
        <v>40</v>
      </c>
      <c r="D66" s="27"/>
      <c r="E66" s="27">
        <v>40</v>
      </c>
      <c r="F66" s="11"/>
    </row>
    <row r="67" spans="1:6" ht="13.5">
      <c r="A67" s="32" t="s">
        <v>193</v>
      </c>
      <c r="B67" s="35" t="s">
        <v>141</v>
      </c>
      <c r="C67" s="29">
        <f t="shared" si="2"/>
        <v>40</v>
      </c>
      <c r="D67" s="27"/>
      <c r="E67" s="27">
        <v>40</v>
      </c>
      <c r="F67" s="11"/>
    </row>
    <row r="68" spans="1:6" ht="13.5">
      <c r="A68" s="32" t="s">
        <v>194</v>
      </c>
      <c r="B68" s="35" t="s">
        <v>141</v>
      </c>
      <c r="C68" s="29">
        <f t="shared" si="2"/>
        <v>40</v>
      </c>
      <c r="D68" s="27"/>
      <c r="E68" s="27">
        <v>40</v>
      </c>
      <c r="F68" s="11"/>
    </row>
    <row r="69" spans="1:6" ht="13.5">
      <c r="A69" s="11"/>
      <c r="B69" s="36" t="s">
        <v>149</v>
      </c>
      <c r="C69" s="27"/>
      <c r="D69" s="27"/>
      <c r="E69" s="27"/>
      <c r="F69" s="11"/>
    </row>
  </sheetData>
  <sheetProtection/>
  <mergeCells count="8">
    <mergeCell ref="A2:F2"/>
    <mergeCell ref="A4:B4"/>
    <mergeCell ref="C4:F4"/>
    <mergeCell ref="E5:F5"/>
    <mergeCell ref="A5:A6"/>
    <mergeCell ref="B5:B6"/>
    <mergeCell ref="C5:C6"/>
    <mergeCell ref="D5:D6"/>
  </mergeCells>
  <printOptions horizontalCentered="1"/>
  <pageMargins left="0" right="0" top="0.98" bottom="0.59" header="0" footer="0"/>
  <pageSetup fitToHeight="1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47"/>
  <sheetViews>
    <sheetView workbookViewId="0" topLeftCell="A14">
      <selection activeCell="B30" sqref="B30"/>
    </sheetView>
  </sheetViews>
  <sheetFormatPr defaultColWidth="9.00390625" defaultRowHeight="15"/>
  <cols>
    <col min="2" max="2" width="21.421875" style="0" bestFit="1" customWidth="1"/>
    <col min="3" max="5" width="11.140625" style="0" customWidth="1"/>
  </cols>
  <sheetData>
    <row r="1" ht="13.5">
      <c r="A1" t="s">
        <v>195</v>
      </c>
    </row>
    <row r="2" spans="1:5" ht="22.5">
      <c r="A2" s="2" t="s">
        <v>196</v>
      </c>
      <c r="B2" s="2"/>
      <c r="C2" s="2"/>
      <c r="D2" s="2"/>
      <c r="E2" s="2"/>
    </row>
    <row r="3" ht="13.5">
      <c r="E3" s="4" t="s">
        <v>4</v>
      </c>
    </row>
    <row r="4" spans="1:5" ht="13.5">
      <c r="A4" s="6" t="s">
        <v>197</v>
      </c>
      <c r="B4" s="6"/>
      <c r="C4" s="6" t="s">
        <v>198</v>
      </c>
      <c r="D4" s="6"/>
      <c r="E4" s="6"/>
    </row>
    <row r="5" spans="1:5" ht="13.5">
      <c r="A5" s="6" t="s">
        <v>44</v>
      </c>
      <c r="B5" s="6" t="s">
        <v>45</v>
      </c>
      <c r="C5" s="6" t="s">
        <v>39</v>
      </c>
      <c r="D5" s="6" t="s">
        <v>199</v>
      </c>
      <c r="E5" s="6" t="s">
        <v>200</v>
      </c>
    </row>
    <row r="6" spans="1:5" ht="13.5">
      <c r="A6" s="11"/>
      <c r="B6" s="6" t="s">
        <v>39</v>
      </c>
      <c r="C6" s="13">
        <f>C7+C42+C19</f>
        <v>1021.3000000000001</v>
      </c>
      <c r="D6" s="13">
        <f>D7+D42+D19</f>
        <v>828.5600000000001</v>
      </c>
      <c r="E6" s="13">
        <f>E7+E42+E19</f>
        <v>192.74</v>
      </c>
    </row>
    <row r="7" spans="1:5" ht="13.5">
      <c r="A7" s="18" t="s">
        <v>201</v>
      </c>
      <c r="B7" s="18" t="s">
        <v>202</v>
      </c>
      <c r="C7" s="19">
        <f>D7+E7</f>
        <v>704.5000000000001</v>
      </c>
      <c r="D7" s="19">
        <f>SUM(D8:D18)</f>
        <v>704.5000000000001</v>
      </c>
      <c r="E7" s="13"/>
    </row>
    <row r="8" spans="1:5" ht="13.5">
      <c r="A8" s="18" t="s">
        <v>203</v>
      </c>
      <c r="B8" s="18" t="s">
        <v>204</v>
      </c>
      <c r="C8" s="19">
        <f aca="true" t="shared" si="0" ref="C8:C47">D8+E8</f>
        <v>174.32</v>
      </c>
      <c r="D8" s="19">
        <v>174.32</v>
      </c>
      <c r="E8" s="13"/>
    </row>
    <row r="9" spans="1:5" ht="13.5">
      <c r="A9" s="18" t="s">
        <v>205</v>
      </c>
      <c r="B9" s="18" t="s">
        <v>206</v>
      </c>
      <c r="C9" s="19">
        <f t="shared" si="0"/>
        <v>104.72</v>
      </c>
      <c r="D9" s="19">
        <v>104.72</v>
      </c>
      <c r="E9" s="13"/>
    </row>
    <row r="10" spans="1:5" ht="13.5">
      <c r="A10" s="18" t="s">
        <v>207</v>
      </c>
      <c r="B10" s="18" t="s">
        <v>208</v>
      </c>
      <c r="C10" s="19">
        <f t="shared" si="0"/>
        <v>42.57</v>
      </c>
      <c r="D10" s="19">
        <f>14.57+28</f>
        <v>42.57</v>
      </c>
      <c r="E10" s="13"/>
    </row>
    <row r="11" spans="1:5" ht="13.5">
      <c r="A11" s="18" t="s">
        <v>209</v>
      </c>
      <c r="B11" s="18" t="s">
        <v>210</v>
      </c>
      <c r="C11" s="19">
        <f t="shared" si="0"/>
        <v>125.87</v>
      </c>
      <c r="D11" s="19">
        <f>60.31+65.56</f>
        <v>125.87</v>
      </c>
      <c r="E11" s="13"/>
    </row>
    <row r="12" spans="1:5" ht="13.5">
      <c r="A12" s="18" t="s">
        <v>211</v>
      </c>
      <c r="B12" s="18" t="s">
        <v>212</v>
      </c>
      <c r="C12" s="19">
        <f t="shared" si="0"/>
        <v>70.79</v>
      </c>
      <c r="D12" s="19">
        <v>70.79</v>
      </c>
      <c r="E12" s="13"/>
    </row>
    <row r="13" spans="1:5" ht="13.5">
      <c r="A13" s="18" t="s">
        <v>213</v>
      </c>
      <c r="B13" s="18" t="s">
        <v>214</v>
      </c>
      <c r="C13" s="19">
        <f t="shared" si="0"/>
        <v>28.32</v>
      </c>
      <c r="D13" s="19">
        <v>28.32</v>
      </c>
      <c r="E13" s="13"/>
    </row>
    <row r="14" spans="1:5" ht="13.5">
      <c r="A14" s="18" t="s">
        <v>215</v>
      </c>
      <c r="B14" s="18" t="s">
        <v>216</v>
      </c>
      <c r="C14" s="19">
        <f t="shared" si="0"/>
        <v>28.32</v>
      </c>
      <c r="D14" s="19">
        <v>28.32</v>
      </c>
      <c r="E14" s="13"/>
    </row>
    <row r="15" spans="1:5" ht="13.5">
      <c r="A15" s="18" t="s">
        <v>217</v>
      </c>
      <c r="B15" s="18" t="s">
        <v>218</v>
      </c>
      <c r="C15" s="19">
        <f t="shared" si="0"/>
        <v>6.06</v>
      </c>
      <c r="D15" s="19">
        <v>6.06</v>
      </c>
      <c r="E15" s="13"/>
    </row>
    <row r="16" spans="1:5" ht="13.5">
      <c r="A16" s="18" t="s">
        <v>219</v>
      </c>
      <c r="B16" s="18" t="s">
        <v>220</v>
      </c>
      <c r="C16" s="19">
        <f t="shared" si="0"/>
        <v>24.35</v>
      </c>
      <c r="D16" s="19">
        <f>19.35+5</f>
        <v>24.35</v>
      </c>
      <c r="E16" s="13"/>
    </row>
    <row r="17" spans="1:5" ht="13.5">
      <c r="A17" s="18" t="s">
        <v>221</v>
      </c>
      <c r="B17" s="18" t="s">
        <v>222</v>
      </c>
      <c r="C17" s="19">
        <f t="shared" si="0"/>
        <v>42.48</v>
      </c>
      <c r="D17" s="19">
        <v>42.48</v>
      </c>
      <c r="E17" s="13"/>
    </row>
    <row r="18" spans="1:5" ht="13.5">
      <c r="A18" s="18" t="s">
        <v>223</v>
      </c>
      <c r="B18" s="18" t="s">
        <v>224</v>
      </c>
      <c r="C18" s="19">
        <f t="shared" si="0"/>
        <v>56.7</v>
      </c>
      <c r="D18" s="19">
        <f>46.7+10</f>
        <v>56.7</v>
      </c>
      <c r="E18" s="13"/>
    </row>
    <row r="19" spans="1:5" ht="13.5">
      <c r="A19" s="11" t="s">
        <v>225</v>
      </c>
      <c r="B19" s="11" t="s">
        <v>226</v>
      </c>
      <c r="C19" s="19">
        <f t="shared" si="0"/>
        <v>240.60000000000002</v>
      </c>
      <c r="D19" s="13">
        <f>SUM(D20:D40)</f>
        <v>47.86</v>
      </c>
      <c r="E19" s="13">
        <f>SUM(E20:E40)</f>
        <v>192.74</v>
      </c>
    </row>
    <row r="20" spans="1:5" ht="13.5">
      <c r="A20" s="11" t="s">
        <v>227</v>
      </c>
      <c r="B20" s="11" t="s">
        <v>228</v>
      </c>
      <c r="C20" s="19">
        <f t="shared" si="0"/>
        <v>10</v>
      </c>
      <c r="D20" s="13"/>
      <c r="E20" s="13">
        <v>10</v>
      </c>
    </row>
    <row r="21" spans="1:5" ht="13.5">
      <c r="A21" s="11" t="s">
        <v>229</v>
      </c>
      <c r="B21" s="11" t="s">
        <v>230</v>
      </c>
      <c r="C21" s="19">
        <f t="shared" si="0"/>
        <v>0</v>
      </c>
      <c r="D21" s="13"/>
      <c r="E21" s="13"/>
    </row>
    <row r="22" spans="1:5" ht="13.5">
      <c r="A22" s="11" t="s">
        <v>231</v>
      </c>
      <c r="B22" s="11" t="s">
        <v>232</v>
      </c>
      <c r="C22" s="19">
        <f t="shared" si="0"/>
        <v>0</v>
      </c>
      <c r="D22" s="13"/>
      <c r="E22" s="13"/>
    </row>
    <row r="23" spans="1:5" ht="13.5">
      <c r="A23" s="11" t="s">
        <v>233</v>
      </c>
      <c r="B23" s="11" t="s">
        <v>234</v>
      </c>
      <c r="C23" s="19">
        <f t="shared" si="0"/>
        <v>0</v>
      </c>
      <c r="D23" s="13"/>
      <c r="E23" s="13"/>
    </row>
    <row r="24" spans="1:5" ht="13.5">
      <c r="A24" s="11" t="s">
        <v>235</v>
      </c>
      <c r="B24" s="11" t="s">
        <v>236</v>
      </c>
      <c r="C24" s="19">
        <f t="shared" si="0"/>
        <v>1</v>
      </c>
      <c r="D24" s="13"/>
      <c r="E24" s="13">
        <v>1</v>
      </c>
    </row>
    <row r="25" spans="1:5" ht="13.5">
      <c r="A25" s="11" t="s">
        <v>237</v>
      </c>
      <c r="B25" s="11" t="s">
        <v>238</v>
      </c>
      <c r="C25" s="19">
        <f t="shared" si="0"/>
        <v>4</v>
      </c>
      <c r="D25" s="13"/>
      <c r="E25" s="13">
        <v>4</v>
      </c>
    </row>
    <row r="26" spans="1:5" ht="13.5">
      <c r="A26" s="11" t="s">
        <v>239</v>
      </c>
      <c r="B26" s="11" t="s">
        <v>240</v>
      </c>
      <c r="C26" s="19">
        <f t="shared" si="0"/>
        <v>18</v>
      </c>
      <c r="D26" s="13"/>
      <c r="E26" s="13">
        <v>18</v>
      </c>
    </row>
    <row r="27" spans="1:5" ht="13.5">
      <c r="A27" s="11" t="s">
        <v>241</v>
      </c>
      <c r="B27" s="11" t="s">
        <v>242</v>
      </c>
      <c r="C27" s="19">
        <f t="shared" si="0"/>
        <v>0</v>
      </c>
      <c r="D27" s="13"/>
      <c r="E27" s="13"/>
    </row>
    <row r="28" spans="1:5" ht="13.5">
      <c r="A28" s="20">
        <v>30211</v>
      </c>
      <c r="B28" s="11" t="s">
        <v>243</v>
      </c>
      <c r="C28" s="19">
        <f t="shared" si="0"/>
        <v>53.95</v>
      </c>
      <c r="D28" s="13"/>
      <c r="E28" s="13">
        <f>50-1.05+5</f>
        <v>53.95</v>
      </c>
    </row>
    <row r="29" spans="1:5" ht="13.5">
      <c r="A29" s="20">
        <v>30213</v>
      </c>
      <c r="B29" s="11" t="s">
        <v>244</v>
      </c>
      <c r="C29" s="19">
        <f t="shared" si="0"/>
        <v>0.5</v>
      </c>
      <c r="D29" s="13"/>
      <c r="E29" s="13">
        <v>0.5</v>
      </c>
    </row>
    <row r="30" spans="1:5" ht="13.5">
      <c r="A30" s="14" t="s">
        <v>245</v>
      </c>
      <c r="B30" s="11" t="s">
        <v>246</v>
      </c>
      <c r="C30" s="19">
        <f t="shared" si="0"/>
        <v>0.76</v>
      </c>
      <c r="D30" s="13"/>
      <c r="E30" s="13">
        <v>0.76</v>
      </c>
    </row>
    <row r="31" spans="1:5" ht="13.5">
      <c r="A31" s="14" t="s">
        <v>247</v>
      </c>
      <c r="B31" s="11" t="s">
        <v>248</v>
      </c>
      <c r="C31" s="19">
        <f t="shared" si="0"/>
        <v>1.5</v>
      </c>
      <c r="D31" s="13"/>
      <c r="E31" s="13">
        <v>1.5</v>
      </c>
    </row>
    <row r="32" spans="1:5" ht="13.5">
      <c r="A32" s="11" t="s">
        <v>249</v>
      </c>
      <c r="B32" s="11" t="s">
        <v>250</v>
      </c>
      <c r="C32" s="19">
        <f t="shared" si="0"/>
        <v>0.5</v>
      </c>
      <c r="D32" s="13"/>
      <c r="E32" s="13">
        <v>0.5</v>
      </c>
    </row>
    <row r="33" spans="1:5" ht="13.5">
      <c r="A33" s="11" t="s">
        <v>251</v>
      </c>
      <c r="B33" s="11" t="s">
        <v>252</v>
      </c>
      <c r="C33" s="19">
        <f t="shared" si="0"/>
        <v>5.53</v>
      </c>
      <c r="D33" s="13"/>
      <c r="E33" s="13">
        <v>5.53</v>
      </c>
    </row>
    <row r="34" spans="1:5" ht="13.5">
      <c r="A34" s="11" t="s">
        <v>253</v>
      </c>
      <c r="B34" s="11" t="s">
        <v>254</v>
      </c>
      <c r="C34" s="19">
        <f t="shared" si="0"/>
        <v>0</v>
      </c>
      <c r="D34" s="13"/>
      <c r="E34" s="13"/>
    </row>
    <row r="35" spans="1:5" ht="13.5">
      <c r="A35" s="14" t="s">
        <v>255</v>
      </c>
      <c r="B35" s="14" t="s">
        <v>256</v>
      </c>
      <c r="C35" s="19">
        <f t="shared" si="0"/>
        <v>29.380000000000003</v>
      </c>
      <c r="D35" s="13">
        <v>14.88</v>
      </c>
      <c r="E35" s="13">
        <v>14.5</v>
      </c>
    </row>
    <row r="36" spans="1:5" ht="13.5">
      <c r="A36" s="14" t="s">
        <v>257</v>
      </c>
      <c r="B36" s="11" t="s">
        <v>258</v>
      </c>
      <c r="C36" s="19">
        <f t="shared" si="0"/>
        <v>13</v>
      </c>
      <c r="D36" s="13"/>
      <c r="E36" s="13">
        <v>13</v>
      </c>
    </row>
    <row r="37" spans="1:5" ht="13.5">
      <c r="A37" s="14" t="s">
        <v>259</v>
      </c>
      <c r="B37" s="11" t="s">
        <v>260</v>
      </c>
      <c r="C37" s="19">
        <f t="shared" si="0"/>
        <v>16.4</v>
      </c>
      <c r="D37" s="13">
        <v>6.4</v>
      </c>
      <c r="E37" s="13">
        <v>10</v>
      </c>
    </row>
    <row r="38" spans="1:5" ht="13.5">
      <c r="A38" s="14" t="s">
        <v>261</v>
      </c>
      <c r="B38" s="11" t="s">
        <v>262</v>
      </c>
      <c r="C38" s="19">
        <f t="shared" si="0"/>
        <v>9.5</v>
      </c>
      <c r="D38" s="13"/>
      <c r="E38" s="13">
        <v>9.5</v>
      </c>
    </row>
    <row r="39" spans="1:5" ht="13.5">
      <c r="A39" s="14" t="s">
        <v>263</v>
      </c>
      <c r="B39" s="11" t="s">
        <v>264</v>
      </c>
      <c r="C39" s="19">
        <f t="shared" si="0"/>
        <v>36.58</v>
      </c>
      <c r="D39" s="13">
        <v>26.58</v>
      </c>
      <c r="E39" s="13">
        <v>10</v>
      </c>
    </row>
    <row r="40" spans="1:5" ht="13.5">
      <c r="A40" s="11" t="s">
        <v>265</v>
      </c>
      <c r="B40" s="11" t="s">
        <v>266</v>
      </c>
      <c r="C40" s="19">
        <f t="shared" si="0"/>
        <v>40</v>
      </c>
      <c r="D40" s="13"/>
      <c r="E40" s="13">
        <v>40</v>
      </c>
    </row>
    <row r="41" spans="1:5" ht="13.5">
      <c r="A41" s="11"/>
      <c r="B41" s="11" t="s">
        <v>149</v>
      </c>
      <c r="C41" s="19">
        <f t="shared" si="0"/>
        <v>0</v>
      </c>
      <c r="D41" s="13"/>
      <c r="E41" s="13"/>
    </row>
    <row r="42" spans="1:5" ht="13.5">
      <c r="A42" s="11" t="s">
        <v>267</v>
      </c>
      <c r="B42" s="11" t="s">
        <v>268</v>
      </c>
      <c r="C42" s="19">
        <f t="shared" si="0"/>
        <v>76.19999999999999</v>
      </c>
      <c r="D42" s="13">
        <f>SUM(D43:D47)</f>
        <v>76.19999999999999</v>
      </c>
      <c r="E42" s="13"/>
    </row>
    <row r="43" spans="1:5" ht="13.5">
      <c r="A43" s="18" t="s">
        <v>269</v>
      </c>
      <c r="B43" s="18" t="s">
        <v>270</v>
      </c>
      <c r="C43" s="19">
        <f t="shared" si="0"/>
        <v>7.14</v>
      </c>
      <c r="D43" s="19">
        <v>7.14</v>
      </c>
      <c r="E43" s="13"/>
    </row>
    <row r="44" spans="1:5" ht="13.5">
      <c r="A44" s="18" t="s">
        <v>271</v>
      </c>
      <c r="B44" s="18" t="s">
        <v>272</v>
      </c>
      <c r="C44" s="19">
        <f t="shared" si="0"/>
        <v>0.7</v>
      </c>
      <c r="D44" s="19">
        <v>0.7</v>
      </c>
      <c r="E44" s="13"/>
    </row>
    <row r="45" spans="1:5" ht="13.5">
      <c r="A45" s="18" t="s">
        <v>273</v>
      </c>
      <c r="B45" s="18" t="s">
        <v>274</v>
      </c>
      <c r="C45" s="19">
        <f t="shared" si="0"/>
        <v>10.28</v>
      </c>
      <c r="D45" s="19">
        <v>10.28</v>
      </c>
      <c r="E45" s="13"/>
    </row>
    <row r="46" spans="1:5" ht="13.5">
      <c r="A46" s="21" t="s">
        <v>275</v>
      </c>
      <c r="B46" s="21" t="s">
        <v>276</v>
      </c>
      <c r="C46" s="19">
        <f t="shared" si="0"/>
        <v>55.39</v>
      </c>
      <c r="D46" s="22">
        <f>0.04+55.35</f>
        <v>55.39</v>
      </c>
      <c r="E46" s="23"/>
    </row>
    <row r="47" spans="1:5" ht="13.5">
      <c r="A47" s="24" t="s">
        <v>277</v>
      </c>
      <c r="B47" s="24" t="s">
        <v>278</v>
      </c>
      <c r="C47" s="19">
        <f t="shared" si="0"/>
        <v>2.69</v>
      </c>
      <c r="D47" s="25">
        <v>2.69</v>
      </c>
      <c r="E47" s="13"/>
    </row>
  </sheetData>
  <sheetProtection/>
  <mergeCells count="3">
    <mergeCell ref="A2:E2"/>
    <mergeCell ref="A4:B4"/>
    <mergeCell ref="C4:E4"/>
  </mergeCells>
  <printOptions horizontalCentered="1"/>
  <pageMargins left="0" right="0" top="0.98" bottom="0.39" header="0" footer="0"/>
  <pageSetup fitToHeight="1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8"/>
  <sheetViews>
    <sheetView workbookViewId="0" topLeftCell="A1">
      <selection activeCell="J23" sqref="J23"/>
    </sheetView>
  </sheetViews>
  <sheetFormatPr defaultColWidth="9.00390625" defaultRowHeight="15"/>
  <cols>
    <col min="1" max="4" width="10.57421875" style="0" customWidth="1"/>
    <col min="5" max="5" width="12.00390625" style="0" customWidth="1"/>
    <col min="6" max="6" width="12.7109375" style="0" customWidth="1"/>
    <col min="7" max="10" width="10.57421875" style="0" customWidth="1"/>
    <col min="11" max="11" width="12.421875" style="0" customWidth="1"/>
    <col min="12" max="12" width="10.57421875" style="0" customWidth="1"/>
  </cols>
  <sheetData>
    <row r="1" spans="1:12" ht="13.5">
      <c r="A1" t="s">
        <v>279</v>
      </c>
      <c r="L1" s="1"/>
    </row>
    <row r="2" spans="1:12" ht="22.5">
      <c r="A2" s="2" t="s">
        <v>280</v>
      </c>
      <c r="B2" s="2"/>
      <c r="C2" s="2"/>
      <c r="D2" s="2"/>
      <c r="E2" s="2"/>
      <c r="F2" s="2"/>
      <c r="G2" s="2"/>
      <c r="H2" s="2"/>
      <c r="I2" s="2"/>
      <c r="J2" s="2"/>
      <c r="K2" s="2"/>
      <c r="L2" s="2"/>
    </row>
    <row r="4" ht="13.5">
      <c r="L4" s="4" t="s">
        <v>4</v>
      </c>
    </row>
    <row r="5" spans="1:12" ht="13.5">
      <c r="A5" s="6" t="s">
        <v>281</v>
      </c>
      <c r="B5" s="6"/>
      <c r="C5" s="6"/>
      <c r="D5" s="6"/>
      <c r="E5" s="6"/>
      <c r="F5" s="6"/>
      <c r="G5" s="6" t="s">
        <v>168</v>
      </c>
      <c r="H5" s="6"/>
      <c r="I5" s="6"/>
      <c r="J5" s="6"/>
      <c r="K5" s="6"/>
      <c r="L5" s="6"/>
    </row>
    <row r="6" spans="1:12" ht="13.5">
      <c r="A6" s="6" t="s">
        <v>39</v>
      </c>
      <c r="B6" s="17" t="s">
        <v>282</v>
      </c>
      <c r="C6" s="6" t="s">
        <v>283</v>
      </c>
      <c r="D6" s="6"/>
      <c r="E6" s="6"/>
      <c r="F6" s="17" t="s">
        <v>284</v>
      </c>
      <c r="G6" s="6" t="s">
        <v>39</v>
      </c>
      <c r="H6" s="17" t="s">
        <v>282</v>
      </c>
      <c r="I6" s="6" t="s">
        <v>283</v>
      </c>
      <c r="J6" s="6"/>
      <c r="K6" s="6"/>
      <c r="L6" s="17" t="s">
        <v>284</v>
      </c>
    </row>
    <row r="7" spans="1:12" ht="27">
      <c r="A7" s="6"/>
      <c r="B7" s="6"/>
      <c r="C7" s="6" t="s">
        <v>169</v>
      </c>
      <c r="D7" s="17" t="s">
        <v>285</v>
      </c>
      <c r="E7" s="17" t="s">
        <v>286</v>
      </c>
      <c r="F7" s="6"/>
      <c r="G7" s="6"/>
      <c r="H7" s="6"/>
      <c r="I7" s="6" t="s">
        <v>169</v>
      </c>
      <c r="J7" s="17" t="s">
        <v>285</v>
      </c>
      <c r="K7" s="17" t="s">
        <v>286</v>
      </c>
      <c r="L7" s="6"/>
    </row>
    <row r="8" spans="1:12" ht="13.5">
      <c r="A8" s="13">
        <v>15.83</v>
      </c>
      <c r="B8" s="13"/>
      <c r="C8" s="13">
        <v>10</v>
      </c>
      <c r="D8" s="13"/>
      <c r="E8" s="13">
        <v>10</v>
      </c>
      <c r="F8" s="13">
        <v>5.83</v>
      </c>
      <c r="G8" s="13">
        <v>15.03</v>
      </c>
      <c r="H8" s="13"/>
      <c r="I8" s="13">
        <v>9.5</v>
      </c>
      <c r="J8" s="13"/>
      <c r="K8" s="13">
        <v>9.5</v>
      </c>
      <c r="L8" s="13">
        <v>5.53</v>
      </c>
    </row>
  </sheetData>
  <sheetProtection/>
  <mergeCells count="11">
    <mergeCell ref="A2:L2"/>
    <mergeCell ref="A5:F5"/>
    <mergeCell ref="G5:L5"/>
    <mergeCell ref="C6:E6"/>
    <mergeCell ref="I6:K6"/>
    <mergeCell ref="A6:A7"/>
    <mergeCell ref="B6:B7"/>
    <mergeCell ref="F6:F7"/>
    <mergeCell ref="G6:G7"/>
    <mergeCell ref="H6:H7"/>
    <mergeCell ref="L6:L7"/>
  </mergeCells>
  <printOptions horizontalCentered="1"/>
  <pageMargins left="0" right="0" top="0.98" bottom="0.98" header="0" footer="0"/>
  <pageSetup fitToHeight="1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A12" sqref="A12:B12"/>
    </sheetView>
  </sheetViews>
  <sheetFormatPr defaultColWidth="16.00390625" defaultRowHeight="15"/>
  <cols>
    <col min="1" max="1" width="12.7109375" style="0" bestFit="1" customWidth="1"/>
    <col min="2" max="2" width="59.00390625" style="0" bestFit="1" customWidth="1"/>
    <col min="3" max="3" width="11.57421875" style="0" bestFit="1" customWidth="1"/>
    <col min="4" max="4" width="9.00390625" style="0" bestFit="1" customWidth="1"/>
    <col min="5" max="5" width="9.00390625" style="0" customWidth="1"/>
    <col min="6" max="6" width="12.140625" style="0" bestFit="1" customWidth="1"/>
  </cols>
  <sheetData>
    <row r="1" ht="13.5">
      <c r="A1" s="1" t="s">
        <v>287</v>
      </c>
    </row>
    <row r="2" spans="1:6" ht="22.5">
      <c r="A2" s="2" t="s">
        <v>288</v>
      </c>
      <c r="B2" s="2"/>
      <c r="C2" s="2"/>
      <c r="D2" s="2"/>
      <c r="E2" s="2"/>
      <c r="F2" s="2"/>
    </row>
    <row r="3" spans="1:6" ht="13.5">
      <c r="A3" s="3"/>
      <c r="B3" s="3"/>
      <c r="C3" s="3"/>
      <c r="D3" s="3"/>
      <c r="E3" s="3"/>
      <c r="F3" s="3"/>
    </row>
    <row r="4" ht="13.5">
      <c r="F4" s="4" t="s">
        <v>4</v>
      </c>
    </row>
    <row r="5" spans="1:6" ht="21" customHeight="1">
      <c r="A5" s="5" t="s">
        <v>44</v>
      </c>
      <c r="B5" s="5" t="s">
        <v>45</v>
      </c>
      <c r="C5" s="6" t="s">
        <v>289</v>
      </c>
      <c r="D5" s="6"/>
      <c r="E5" s="6"/>
      <c r="F5" s="6"/>
    </row>
    <row r="6" spans="1:6" ht="13.5">
      <c r="A6" s="7"/>
      <c r="B6" s="7"/>
      <c r="C6" s="5" t="s">
        <v>39</v>
      </c>
      <c r="D6" s="5" t="s">
        <v>144</v>
      </c>
      <c r="E6" s="8" t="s">
        <v>145</v>
      </c>
      <c r="F6" s="9"/>
    </row>
    <row r="7" spans="1:6" ht="13.5">
      <c r="A7" s="10"/>
      <c r="B7" s="10"/>
      <c r="C7" s="10"/>
      <c r="D7" s="10"/>
      <c r="E7" s="6" t="s">
        <v>147</v>
      </c>
      <c r="F7" s="6" t="s">
        <v>148</v>
      </c>
    </row>
    <row r="8" spans="1:6" ht="13.5">
      <c r="A8" s="11"/>
      <c r="B8" s="12" t="s">
        <v>39</v>
      </c>
      <c r="C8" s="13">
        <v>184.5</v>
      </c>
      <c r="D8" s="13"/>
      <c r="E8" s="13">
        <v>184.5</v>
      </c>
      <c r="F8" s="11"/>
    </row>
    <row r="9" spans="1:6" ht="13.5">
      <c r="A9" s="11" t="s">
        <v>290</v>
      </c>
      <c r="B9" s="11" t="s">
        <v>101</v>
      </c>
      <c r="C9" s="13">
        <v>184.5</v>
      </c>
      <c r="D9" s="13"/>
      <c r="E9" s="13">
        <v>184.5</v>
      </c>
      <c r="F9" s="11"/>
    </row>
    <row r="10" spans="1:6" ht="13.5">
      <c r="A10" s="11" t="s">
        <v>179</v>
      </c>
      <c r="B10" s="11" t="s">
        <v>291</v>
      </c>
      <c r="C10" s="13">
        <v>184.5</v>
      </c>
      <c r="D10" s="13"/>
      <c r="E10" s="13">
        <v>184.5</v>
      </c>
      <c r="F10" s="11"/>
    </row>
    <row r="11" spans="1:6" ht="13.5">
      <c r="A11" s="11" t="s">
        <v>292</v>
      </c>
      <c r="B11" s="11" t="s">
        <v>293</v>
      </c>
      <c r="C11" s="13"/>
      <c r="D11" s="13"/>
      <c r="E11" s="13"/>
      <c r="F11" s="11"/>
    </row>
    <row r="12" spans="1:6" ht="13.5">
      <c r="A12" s="14" t="s">
        <v>180</v>
      </c>
      <c r="B12" s="11" t="s">
        <v>294</v>
      </c>
      <c r="C12" s="13">
        <v>184.5</v>
      </c>
      <c r="D12" s="13"/>
      <c r="E12" s="13">
        <v>184.5</v>
      </c>
      <c r="F12" s="11"/>
    </row>
    <row r="13" spans="1:6" ht="13.5">
      <c r="A13" s="11" t="s">
        <v>295</v>
      </c>
      <c r="B13" s="11" t="s">
        <v>296</v>
      </c>
      <c r="C13" s="11"/>
      <c r="D13" s="11"/>
      <c r="E13" s="11"/>
      <c r="F13" s="11"/>
    </row>
    <row r="14" spans="1:6" ht="13.5">
      <c r="A14" s="11" t="s">
        <v>297</v>
      </c>
      <c r="B14" s="11" t="s">
        <v>298</v>
      </c>
      <c r="C14" s="11"/>
      <c r="D14" s="11"/>
      <c r="E14" s="11"/>
      <c r="F14" s="11"/>
    </row>
    <row r="15" spans="1:6" ht="13.5">
      <c r="A15" s="11" t="s">
        <v>299</v>
      </c>
      <c r="B15" s="11" t="s">
        <v>300</v>
      </c>
      <c r="C15" s="11"/>
      <c r="D15" s="11"/>
      <c r="E15" s="11"/>
      <c r="F15" s="11"/>
    </row>
    <row r="16" spans="1:6" ht="13.5">
      <c r="A16" s="11" t="s">
        <v>301</v>
      </c>
      <c r="B16" s="11" t="s">
        <v>302</v>
      </c>
      <c r="C16" s="11"/>
      <c r="D16" s="11"/>
      <c r="E16" s="11"/>
      <c r="F16" s="11"/>
    </row>
    <row r="17" spans="1:6" ht="13.5">
      <c r="A17" s="11" t="s">
        <v>303</v>
      </c>
      <c r="B17" s="11" t="s">
        <v>304</v>
      </c>
      <c r="C17" s="11"/>
      <c r="D17" s="11"/>
      <c r="E17" s="11"/>
      <c r="F17" s="11"/>
    </row>
    <row r="18" spans="1:6" ht="13.5">
      <c r="A18" s="11" t="s">
        <v>305</v>
      </c>
      <c r="B18" s="11" t="s">
        <v>306</v>
      </c>
      <c r="C18" s="11"/>
      <c r="D18" s="11"/>
      <c r="E18" s="11"/>
      <c r="F18" s="11"/>
    </row>
    <row r="19" spans="1:6" ht="13.5">
      <c r="A19" s="11" t="s">
        <v>307</v>
      </c>
      <c r="B19" s="11" t="s">
        <v>308</v>
      </c>
      <c r="C19" s="11"/>
      <c r="D19" s="11"/>
      <c r="E19" s="11"/>
      <c r="F19" s="11"/>
    </row>
    <row r="20" spans="1:6" ht="13.5">
      <c r="A20" s="11" t="s">
        <v>309</v>
      </c>
      <c r="B20" s="11" t="s">
        <v>310</v>
      </c>
      <c r="C20" s="11"/>
      <c r="D20" s="11"/>
      <c r="E20" s="11"/>
      <c r="F20" s="11"/>
    </row>
    <row r="21" spans="1:6" ht="13.5">
      <c r="A21" s="15"/>
      <c r="B21" s="16"/>
      <c r="C21" s="16"/>
      <c r="D21" s="16"/>
      <c r="E21" s="16"/>
      <c r="F21" s="16"/>
    </row>
  </sheetData>
  <sheetProtection/>
  <mergeCells count="7">
    <mergeCell ref="A2:F2"/>
    <mergeCell ref="C5:F5"/>
    <mergeCell ref="E6:F6"/>
    <mergeCell ref="A5:A7"/>
    <mergeCell ref="B5:B7"/>
    <mergeCell ref="C6:C7"/>
    <mergeCell ref="D6:D7"/>
  </mergeCells>
  <printOptions horizontalCentered="1"/>
  <pageMargins left="0" right="0" top="0.98" bottom="0.98" header="0" footer="0"/>
  <pageSetup fitToHeight="1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userlby</dc:creator>
  <cp:keywords/>
  <dc:description/>
  <cp:lastModifiedBy>Administrator</cp:lastModifiedBy>
  <cp:lastPrinted>2018-02-02T06:59:33Z</cp:lastPrinted>
  <dcterms:created xsi:type="dcterms:W3CDTF">2015-12-31T10:03:51Z</dcterms:created>
  <dcterms:modified xsi:type="dcterms:W3CDTF">2022-05-23T07:54:33Z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2052-11.1.0.10950</vt:lpwstr>
  </property>
  <property fmtid="{D5CDD505-2E9C-101B-9397-08002B2CF9AE}" pid="4" name="I">
    <vt:lpwstr>D1658DF53A214B7997DE89C6741C7CE2</vt:lpwstr>
  </property>
</Properties>
</file>