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'Sheet1'!$A$1:$U$35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<sst xmlns="http://schemas.openxmlformats.org/spreadsheetml/2006/main" count="58" uniqueCount="49">
  <si>
    <t>重庆市武隆区2023年森林保险建设任务及资金计划表</t>
  </si>
  <si>
    <t>乡镇</t>
  </si>
  <si>
    <t>森林保险面积（亩）</t>
  </si>
  <si>
    <t>保费测算（元）</t>
  </si>
  <si>
    <t>资金来源（元）</t>
  </si>
  <si>
    <t>合计</t>
  </si>
  <si>
    <t>公益林</t>
  </si>
  <si>
    <t>商品林</t>
  </si>
  <si>
    <t>小计</t>
  </si>
  <si>
    <t>中央</t>
  </si>
  <si>
    <t>市</t>
  </si>
  <si>
    <t>县</t>
  </si>
  <si>
    <t>投保单位</t>
  </si>
  <si>
    <t>中央50%</t>
  </si>
  <si>
    <t>市35%</t>
  </si>
  <si>
    <t>区15%</t>
  </si>
  <si>
    <t>中央30%</t>
  </si>
  <si>
    <t>市30%</t>
  </si>
  <si>
    <t>区10%</t>
  </si>
  <si>
    <t>投保单位30%</t>
  </si>
  <si>
    <t>芙蓉街道办</t>
  </si>
  <si>
    <t>桐梓镇</t>
  </si>
  <si>
    <t>火炉镇</t>
  </si>
  <si>
    <t>江口镇</t>
  </si>
  <si>
    <t>羊角街道</t>
  </si>
  <si>
    <t>长坝镇</t>
  </si>
  <si>
    <t>白马镇</t>
  </si>
  <si>
    <t>鸭江镇</t>
  </si>
  <si>
    <t>平桥镇</t>
  </si>
  <si>
    <t>仙女山街道</t>
  </si>
  <si>
    <t>凤山街道办</t>
  </si>
  <si>
    <t>黄莺乡</t>
  </si>
  <si>
    <t>后坪乡</t>
  </si>
  <si>
    <t>接龙乡</t>
  </si>
  <si>
    <t>土地乡</t>
  </si>
  <si>
    <t>沧沟乡</t>
  </si>
  <si>
    <t>石桥乡</t>
  </si>
  <si>
    <t>浩口乡</t>
  </si>
  <si>
    <t>文复乡</t>
  </si>
  <si>
    <t>双河镇</t>
  </si>
  <si>
    <t>赵家乡</t>
  </si>
  <si>
    <t>白云乡</t>
  </si>
  <si>
    <t>大洞河乡</t>
  </si>
  <si>
    <t>庙垭乡</t>
  </si>
  <si>
    <t>和顺镇</t>
  </si>
  <si>
    <t>凤来镇</t>
  </si>
  <si>
    <t>仙女山林场</t>
  </si>
  <si>
    <t>白马山林场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</si>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</sst>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仿宋_GBK"/>
      <family val="4"/>
    </font>
    <font>
      <b/>
      <sz val="25"/>
      <name val="宋体"/>
      <family val="0"/>
    </font>
    <font>
      <b/>
      <sz val="25"/>
      <color indexed="8"/>
      <name val="宋体"/>
      <family val="0"/>
    </font>
    <font>
      <sz val="8.5"/>
      <name val="方正仿宋_GBK"/>
      <family val="4"/>
    </font>
    <font>
      <sz val="8.5"/>
      <color indexed="8"/>
      <name val="方正仿宋_GBK"/>
      <family val="4"/>
    </font>
    <font>
      <sz val="8.5"/>
      <name val="宋体"/>
      <family val="0"/>
    </font>
    <font>
      <sz val="8.5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4"/>
    </font>
    <font>
      <sz val="11"/>
      <name val="Calibri"/>
      <family val="0"/>
    </font>
    <font>
      <sz val="8.5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4" borderId="9" xfId="0" applyNumberFormat="1" applyFont="1" applyFill="1" applyBorder="1" applyAlignment="1" applyProtection="1">
      <alignment horizontal="center" vertical="center"/>
      <protection locked="0"/>
    </xf>
    <xf numFmtId="0" fontId="48" fillId="0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115" zoomScaleNormal="115" workbookViewId="0" topLeftCell="A1">
      <selection activeCell="M5" sqref="M5"/>
    </sheetView>
  </sheetViews>
  <sheetFormatPr defaultColWidth="9.00390625" defaultRowHeight="15"/>
  <cols>
    <col min="1" max="1" width="9.7109375" style="2" customWidth="1"/>
    <col min="2" max="2" width="7.57421875" style="0" customWidth="1"/>
    <col min="3" max="3" width="7.7109375" style="0" customWidth="1"/>
    <col min="4" max="4" width="6.8515625" style="0" customWidth="1"/>
    <col min="5" max="5" width="9.7109375" style="0" customWidth="1"/>
    <col min="6" max="6" width="7.8515625" style="0" customWidth="1"/>
    <col min="7" max="7" width="8.28125" style="0" customWidth="1"/>
    <col min="8" max="8" width="9.421875" style="0" customWidth="1"/>
    <col min="9" max="9" width="9.140625" style="0" customWidth="1"/>
    <col min="10" max="10" width="8.57421875" style="0" customWidth="1"/>
    <col min="11" max="11" width="8.7109375" style="0" customWidth="1"/>
    <col min="12" max="12" width="8.421875" style="0" customWidth="1"/>
    <col min="13" max="13" width="7.57421875" style="3" customWidth="1"/>
    <col min="14" max="14" width="7.140625" style="3" customWidth="1"/>
    <col min="15" max="15" width="7.8515625" style="3" customWidth="1"/>
    <col min="16" max="16" width="9.57421875" style="3" customWidth="1"/>
    <col min="17" max="17" width="7.8515625" style="3" customWidth="1"/>
    <col min="18" max="18" width="8.421875" style="3" customWidth="1"/>
    <col min="19" max="19" width="9.28125" style="0" customWidth="1"/>
    <col min="20" max="20" width="8.421875" style="0" customWidth="1"/>
    <col min="21" max="21" width="7.8515625" style="0" customWidth="1"/>
  </cols>
  <sheetData>
    <row r="1" spans="1:21" ht="1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5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6.25" customHeight="1">
      <c r="A3" s="6" t="s">
        <v>1</v>
      </c>
      <c r="B3" s="7" t="s">
        <v>2</v>
      </c>
      <c r="C3" s="7"/>
      <c r="D3" s="7"/>
      <c r="E3" s="7" t="s">
        <v>3</v>
      </c>
      <c r="F3" s="7"/>
      <c r="G3" s="7"/>
      <c r="H3" s="7" t="s">
        <v>4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21.75" customHeight="1">
      <c r="A4" s="6"/>
      <c r="B4" s="7" t="s">
        <v>5</v>
      </c>
      <c r="C4" s="7" t="s">
        <v>6</v>
      </c>
      <c r="D4" s="7" t="s">
        <v>7</v>
      </c>
      <c r="E4" s="7" t="s">
        <v>5</v>
      </c>
      <c r="F4" s="7" t="s">
        <v>6</v>
      </c>
      <c r="G4" s="7" t="s">
        <v>7</v>
      </c>
      <c r="H4" s="7" t="s">
        <v>5</v>
      </c>
      <c r="I4" s="7"/>
      <c r="J4" s="7"/>
      <c r="K4" s="7"/>
      <c r="L4" s="7"/>
      <c r="M4" s="13" t="s">
        <v>6</v>
      </c>
      <c r="N4" s="13"/>
      <c r="O4" s="13"/>
      <c r="P4" s="13"/>
      <c r="Q4" s="7" t="s">
        <v>7</v>
      </c>
      <c r="R4" s="7"/>
      <c r="S4" s="7"/>
      <c r="T4" s="7"/>
      <c r="U4" s="7"/>
    </row>
    <row r="5" spans="1:21" s="1" customFormat="1" ht="37.5" customHeight="1">
      <c r="A5" s="6"/>
      <c r="B5" s="7"/>
      <c r="C5" s="7"/>
      <c r="D5" s="7"/>
      <c r="E5" s="7"/>
      <c r="F5" s="7"/>
      <c r="G5" s="7"/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13" t="s">
        <v>8</v>
      </c>
      <c r="N5" s="13" t="s">
        <v>13</v>
      </c>
      <c r="O5" s="13" t="s">
        <v>14</v>
      </c>
      <c r="P5" s="13" t="s">
        <v>15</v>
      </c>
      <c r="Q5" s="13" t="s">
        <v>8</v>
      </c>
      <c r="R5" s="13" t="s">
        <v>16</v>
      </c>
      <c r="S5" s="7" t="s">
        <v>17</v>
      </c>
      <c r="T5" s="7" t="s">
        <v>18</v>
      </c>
      <c r="U5" s="7" t="s">
        <v>19</v>
      </c>
    </row>
    <row r="6" spans="1:21" ht="19.5" customHeight="1">
      <c r="A6" s="8" t="s">
        <v>5</v>
      </c>
      <c r="B6" s="9">
        <f>SUM(B7:B34)</f>
        <v>2079735</v>
      </c>
      <c r="C6" s="9">
        <f aca="true" t="shared" si="0" ref="C6:U6">SUM(C7:C34)</f>
        <v>1963324</v>
      </c>
      <c r="D6" s="9">
        <f t="shared" si="0"/>
        <v>116411</v>
      </c>
      <c r="E6" s="9">
        <f t="shared" si="0"/>
        <v>2242710.4</v>
      </c>
      <c r="F6" s="9">
        <f t="shared" si="0"/>
        <v>1963324</v>
      </c>
      <c r="G6" s="9">
        <f t="shared" si="0"/>
        <v>279386.4</v>
      </c>
      <c r="H6" s="9">
        <f t="shared" si="0"/>
        <v>2242710.4</v>
      </c>
      <c r="I6" s="9">
        <f t="shared" si="0"/>
        <v>1065477.92</v>
      </c>
      <c r="J6" s="9">
        <f t="shared" si="0"/>
        <v>770979.3200000002</v>
      </c>
      <c r="K6" s="9">
        <f t="shared" si="0"/>
        <v>322437.23999999993</v>
      </c>
      <c r="L6" s="9">
        <f t="shared" si="0"/>
        <v>83815.92</v>
      </c>
      <c r="M6" s="9">
        <f t="shared" si="0"/>
        <v>1963324</v>
      </c>
      <c r="N6" s="9">
        <f t="shared" si="0"/>
        <v>981662</v>
      </c>
      <c r="O6" s="9">
        <f t="shared" si="0"/>
        <v>687163.4000000001</v>
      </c>
      <c r="P6" s="9">
        <f t="shared" si="0"/>
        <v>294498.5999999999</v>
      </c>
      <c r="Q6" s="9">
        <f t="shared" si="0"/>
        <v>279386.39999999997</v>
      </c>
      <c r="R6" s="9">
        <f t="shared" si="0"/>
        <v>83815.92</v>
      </c>
      <c r="S6" s="9">
        <f t="shared" si="0"/>
        <v>83815.92</v>
      </c>
      <c r="T6" s="9">
        <f t="shared" si="0"/>
        <v>27938.64</v>
      </c>
      <c r="U6" s="9">
        <f t="shared" si="0"/>
        <v>83815.92</v>
      </c>
    </row>
    <row r="7" spans="1:21" ht="19.5" customHeight="1">
      <c r="A7" s="10" t="s">
        <v>20</v>
      </c>
      <c r="B7" s="11">
        <f>C7+D7</f>
        <v>76777</v>
      </c>
      <c r="C7" s="11">
        <v>76777</v>
      </c>
      <c r="D7" s="12"/>
      <c r="E7" s="9">
        <f>F7+G7</f>
        <v>76777</v>
      </c>
      <c r="F7" s="9">
        <f>C7*1</f>
        <v>76777</v>
      </c>
      <c r="G7" s="9">
        <f>D7*2.4</f>
        <v>0</v>
      </c>
      <c r="H7" s="9">
        <f>I7+J7+K7+L7</f>
        <v>76777</v>
      </c>
      <c r="I7" s="9">
        <f>N7+R7</f>
        <v>38388.5</v>
      </c>
      <c r="J7" s="9">
        <f>O7+S7</f>
        <v>26871.949999999997</v>
      </c>
      <c r="K7" s="9">
        <f>P7+T7</f>
        <v>11516.55</v>
      </c>
      <c r="L7" s="9">
        <f>U7</f>
        <v>0</v>
      </c>
      <c r="M7" s="9">
        <f>N7+O7+P7</f>
        <v>76777</v>
      </c>
      <c r="N7" s="12">
        <f>F7*0.5</f>
        <v>38388.5</v>
      </c>
      <c r="O7" s="12">
        <f>F7*0.35</f>
        <v>26871.949999999997</v>
      </c>
      <c r="P7" s="12">
        <f>F7*0.15</f>
        <v>11516.55</v>
      </c>
      <c r="Q7" s="12">
        <f>R7+S7+T7+U7</f>
        <v>0</v>
      </c>
      <c r="R7" s="12"/>
      <c r="S7" s="9"/>
      <c r="T7" s="9"/>
      <c r="U7" s="9"/>
    </row>
    <row r="8" spans="1:21" ht="19.5" customHeight="1">
      <c r="A8" s="10" t="s">
        <v>21</v>
      </c>
      <c r="B8" s="11">
        <f aca="true" t="shared" si="1" ref="B8:B34">C8+D8</f>
        <v>52395</v>
      </c>
      <c r="C8" s="11">
        <v>52395</v>
      </c>
      <c r="D8" s="12"/>
      <c r="E8" s="9">
        <f aca="true" t="shared" si="2" ref="E8:E34">F8+G8</f>
        <v>52395</v>
      </c>
      <c r="F8" s="9">
        <f aca="true" t="shared" si="3" ref="F8:F34">C8*1</f>
        <v>52395</v>
      </c>
      <c r="G8" s="9">
        <f aca="true" t="shared" si="4" ref="G8:G34">D8*2.4</f>
        <v>0</v>
      </c>
      <c r="H8" s="9">
        <f aca="true" t="shared" si="5" ref="H8:H34">I8+J8+K8+L8</f>
        <v>52395</v>
      </c>
      <c r="I8" s="9">
        <f aca="true" t="shared" si="6" ref="I8:I34">N8+R8</f>
        <v>26197.5</v>
      </c>
      <c r="J8" s="9">
        <f aca="true" t="shared" si="7" ref="J8:J34">O8+S8</f>
        <v>18338.25</v>
      </c>
      <c r="K8" s="9">
        <f aca="true" t="shared" si="8" ref="K8:K34">P8+T8</f>
        <v>7859.25</v>
      </c>
      <c r="L8" s="9">
        <f aca="true" t="shared" si="9" ref="L8:L34">U8</f>
        <v>0</v>
      </c>
      <c r="M8" s="9">
        <f aca="true" t="shared" si="10" ref="M8:M34">N8+O8+P8</f>
        <v>52395</v>
      </c>
      <c r="N8" s="12">
        <f aca="true" t="shared" si="11" ref="N8:N34">F8*0.5</f>
        <v>26197.5</v>
      </c>
      <c r="O8" s="12">
        <f aca="true" t="shared" si="12" ref="O8:O34">F8*0.35</f>
        <v>18338.25</v>
      </c>
      <c r="P8" s="12">
        <f aca="true" t="shared" si="13" ref="P8:P34">F8*0.15</f>
        <v>7859.25</v>
      </c>
      <c r="Q8" s="12">
        <f aca="true" t="shared" si="14" ref="Q8:Q34">R8+S8+T8+U8</f>
        <v>0</v>
      </c>
      <c r="R8" s="12"/>
      <c r="S8" s="9"/>
      <c r="T8" s="9"/>
      <c r="U8" s="9"/>
    </row>
    <row r="9" spans="1:21" ht="19.5" customHeight="1">
      <c r="A9" s="10" t="s">
        <v>22</v>
      </c>
      <c r="B9" s="11">
        <f t="shared" si="1"/>
        <v>106839</v>
      </c>
      <c r="C9" s="11">
        <v>106839</v>
      </c>
      <c r="D9" s="12"/>
      <c r="E9" s="9">
        <f t="shared" si="2"/>
        <v>106839</v>
      </c>
      <c r="F9" s="9">
        <f t="shared" si="3"/>
        <v>106839</v>
      </c>
      <c r="G9" s="9">
        <f t="shared" si="4"/>
        <v>0</v>
      </c>
      <c r="H9" s="9">
        <f t="shared" si="5"/>
        <v>106839</v>
      </c>
      <c r="I9" s="9">
        <f t="shared" si="6"/>
        <v>53419.5</v>
      </c>
      <c r="J9" s="9">
        <f t="shared" si="7"/>
        <v>37393.649999999994</v>
      </c>
      <c r="K9" s="9">
        <f t="shared" si="8"/>
        <v>16025.849999999999</v>
      </c>
      <c r="L9" s="9">
        <f t="shared" si="9"/>
        <v>0</v>
      </c>
      <c r="M9" s="9">
        <f t="shared" si="10"/>
        <v>106839</v>
      </c>
      <c r="N9" s="12">
        <f t="shared" si="11"/>
        <v>53419.5</v>
      </c>
      <c r="O9" s="12">
        <f t="shared" si="12"/>
        <v>37393.649999999994</v>
      </c>
      <c r="P9" s="12">
        <f t="shared" si="13"/>
        <v>16025.849999999999</v>
      </c>
      <c r="Q9" s="12">
        <f t="shared" si="14"/>
        <v>0</v>
      </c>
      <c r="R9" s="12"/>
      <c r="S9" s="9"/>
      <c r="T9" s="9"/>
      <c r="U9" s="9"/>
    </row>
    <row r="10" spans="1:21" ht="19.5" customHeight="1">
      <c r="A10" s="10" t="s">
        <v>23</v>
      </c>
      <c r="B10" s="11">
        <f t="shared" si="1"/>
        <v>117864</v>
      </c>
      <c r="C10" s="11">
        <v>117864</v>
      </c>
      <c r="D10" s="12"/>
      <c r="E10" s="9">
        <f t="shared" si="2"/>
        <v>117864</v>
      </c>
      <c r="F10" s="9">
        <f t="shared" si="3"/>
        <v>117864</v>
      </c>
      <c r="G10" s="9">
        <f t="shared" si="4"/>
        <v>0</v>
      </c>
      <c r="H10" s="9">
        <f t="shared" si="5"/>
        <v>117864</v>
      </c>
      <c r="I10" s="9">
        <f t="shared" si="6"/>
        <v>58932</v>
      </c>
      <c r="J10" s="9">
        <f t="shared" si="7"/>
        <v>41252.399999999994</v>
      </c>
      <c r="K10" s="9">
        <f t="shared" si="8"/>
        <v>17679.6</v>
      </c>
      <c r="L10" s="9">
        <f t="shared" si="9"/>
        <v>0</v>
      </c>
      <c r="M10" s="9">
        <f t="shared" si="10"/>
        <v>117864</v>
      </c>
      <c r="N10" s="12">
        <f t="shared" si="11"/>
        <v>58932</v>
      </c>
      <c r="O10" s="12">
        <f t="shared" si="12"/>
        <v>41252.399999999994</v>
      </c>
      <c r="P10" s="12">
        <f t="shared" si="13"/>
        <v>17679.6</v>
      </c>
      <c r="Q10" s="12">
        <f t="shared" si="14"/>
        <v>0</v>
      </c>
      <c r="R10" s="12"/>
      <c r="S10" s="9"/>
      <c r="T10" s="9"/>
      <c r="U10" s="9"/>
    </row>
    <row r="11" spans="1:21" ht="19.5" customHeight="1">
      <c r="A11" s="10" t="s">
        <v>24</v>
      </c>
      <c r="B11" s="11">
        <f t="shared" si="1"/>
        <v>105036</v>
      </c>
      <c r="C11" s="11">
        <v>105036</v>
      </c>
      <c r="D11" s="12"/>
      <c r="E11" s="9">
        <f t="shared" si="2"/>
        <v>105036</v>
      </c>
      <c r="F11" s="9">
        <f t="shared" si="3"/>
        <v>105036</v>
      </c>
      <c r="G11" s="9">
        <f t="shared" si="4"/>
        <v>0</v>
      </c>
      <c r="H11" s="9">
        <f t="shared" si="5"/>
        <v>105036</v>
      </c>
      <c r="I11" s="9">
        <f t="shared" si="6"/>
        <v>52518</v>
      </c>
      <c r="J11" s="9">
        <f t="shared" si="7"/>
        <v>36762.6</v>
      </c>
      <c r="K11" s="9">
        <f t="shared" si="8"/>
        <v>15755.4</v>
      </c>
      <c r="L11" s="9">
        <f t="shared" si="9"/>
        <v>0</v>
      </c>
      <c r="M11" s="9">
        <f t="shared" si="10"/>
        <v>105036</v>
      </c>
      <c r="N11" s="12">
        <f t="shared" si="11"/>
        <v>52518</v>
      </c>
      <c r="O11" s="12">
        <f t="shared" si="12"/>
        <v>36762.6</v>
      </c>
      <c r="P11" s="12">
        <f t="shared" si="13"/>
        <v>15755.4</v>
      </c>
      <c r="Q11" s="12">
        <f t="shared" si="14"/>
        <v>0</v>
      </c>
      <c r="R11" s="12"/>
      <c r="S11" s="9"/>
      <c r="T11" s="9"/>
      <c r="U11" s="9"/>
    </row>
    <row r="12" spans="1:21" ht="19.5" customHeight="1">
      <c r="A12" s="10" t="s">
        <v>25</v>
      </c>
      <c r="B12" s="11">
        <f t="shared" si="1"/>
        <v>48728</v>
      </c>
      <c r="C12" s="11">
        <v>48728</v>
      </c>
      <c r="D12" s="12"/>
      <c r="E12" s="9">
        <f t="shared" si="2"/>
        <v>48728</v>
      </c>
      <c r="F12" s="9">
        <f t="shared" si="3"/>
        <v>48728</v>
      </c>
      <c r="G12" s="9">
        <f t="shared" si="4"/>
        <v>0</v>
      </c>
      <c r="H12" s="9">
        <f t="shared" si="5"/>
        <v>48728</v>
      </c>
      <c r="I12" s="9">
        <f t="shared" si="6"/>
        <v>24364</v>
      </c>
      <c r="J12" s="9">
        <f t="shared" si="7"/>
        <v>17054.8</v>
      </c>
      <c r="K12" s="9">
        <f t="shared" si="8"/>
        <v>7309.2</v>
      </c>
      <c r="L12" s="9">
        <f t="shared" si="9"/>
        <v>0</v>
      </c>
      <c r="M12" s="9">
        <f t="shared" si="10"/>
        <v>48728</v>
      </c>
      <c r="N12" s="12">
        <f t="shared" si="11"/>
        <v>24364</v>
      </c>
      <c r="O12" s="12">
        <f t="shared" si="12"/>
        <v>17054.8</v>
      </c>
      <c r="P12" s="12">
        <f t="shared" si="13"/>
        <v>7309.2</v>
      </c>
      <c r="Q12" s="12">
        <f t="shared" si="14"/>
        <v>0</v>
      </c>
      <c r="R12" s="12"/>
      <c r="S12" s="9"/>
      <c r="T12" s="9"/>
      <c r="U12" s="9"/>
    </row>
    <row r="13" spans="1:21" ht="19.5" customHeight="1">
      <c r="A13" s="10" t="s">
        <v>26</v>
      </c>
      <c r="B13" s="11">
        <f t="shared" si="1"/>
        <v>167000</v>
      </c>
      <c r="C13" s="11">
        <v>167000</v>
      </c>
      <c r="D13" s="12"/>
      <c r="E13" s="9">
        <f t="shared" si="2"/>
        <v>167000</v>
      </c>
      <c r="F13" s="9">
        <f t="shared" si="3"/>
        <v>167000</v>
      </c>
      <c r="G13" s="9">
        <f t="shared" si="4"/>
        <v>0</v>
      </c>
      <c r="H13" s="9">
        <f t="shared" si="5"/>
        <v>167000</v>
      </c>
      <c r="I13" s="9">
        <f t="shared" si="6"/>
        <v>83500</v>
      </c>
      <c r="J13" s="9">
        <f t="shared" si="7"/>
        <v>58449.99999999999</v>
      </c>
      <c r="K13" s="9">
        <f t="shared" si="8"/>
        <v>25050</v>
      </c>
      <c r="L13" s="9">
        <f t="shared" si="9"/>
        <v>0</v>
      </c>
      <c r="M13" s="9">
        <f t="shared" si="10"/>
        <v>167000</v>
      </c>
      <c r="N13" s="12">
        <f t="shared" si="11"/>
        <v>83500</v>
      </c>
      <c r="O13" s="12">
        <f t="shared" si="12"/>
        <v>58449.99999999999</v>
      </c>
      <c r="P13" s="12">
        <f t="shared" si="13"/>
        <v>25050</v>
      </c>
      <c r="Q13" s="12">
        <f t="shared" si="14"/>
        <v>0</v>
      </c>
      <c r="R13" s="12"/>
      <c r="S13" s="9"/>
      <c r="T13" s="9"/>
      <c r="U13" s="9"/>
    </row>
    <row r="14" spans="1:21" ht="19.5" customHeight="1">
      <c r="A14" s="10" t="s">
        <v>27</v>
      </c>
      <c r="B14" s="11">
        <f t="shared" si="1"/>
        <v>64502</v>
      </c>
      <c r="C14" s="11">
        <v>64502</v>
      </c>
      <c r="D14" s="12"/>
      <c r="E14" s="9">
        <f t="shared" si="2"/>
        <v>64502</v>
      </c>
      <c r="F14" s="9">
        <f t="shared" si="3"/>
        <v>64502</v>
      </c>
      <c r="G14" s="9">
        <f t="shared" si="4"/>
        <v>0</v>
      </c>
      <c r="H14" s="9">
        <f t="shared" si="5"/>
        <v>64502</v>
      </c>
      <c r="I14" s="9">
        <f t="shared" si="6"/>
        <v>32251</v>
      </c>
      <c r="J14" s="9">
        <f t="shared" si="7"/>
        <v>22575.699999999997</v>
      </c>
      <c r="K14" s="9">
        <f t="shared" si="8"/>
        <v>9675.3</v>
      </c>
      <c r="L14" s="9">
        <f t="shared" si="9"/>
        <v>0</v>
      </c>
      <c r="M14" s="9">
        <f t="shared" si="10"/>
        <v>64502</v>
      </c>
      <c r="N14" s="12">
        <f t="shared" si="11"/>
        <v>32251</v>
      </c>
      <c r="O14" s="12">
        <f t="shared" si="12"/>
        <v>22575.699999999997</v>
      </c>
      <c r="P14" s="12">
        <f t="shared" si="13"/>
        <v>9675.3</v>
      </c>
      <c r="Q14" s="12">
        <f t="shared" si="14"/>
        <v>0</v>
      </c>
      <c r="R14" s="12"/>
      <c r="S14" s="9"/>
      <c r="T14" s="9"/>
      <c r="U14" s="9"/>
    </row>
    <row r="15" spans="1:21" ht="19.5" customHeight="1">
      <c r="A15" s="10" t="s">
        <v>28</v>
      </c>
      <c r="B15" s="11">
        <f t="shared" si="1"/>
        <v>20148</v>
      </c>
      <c r="C15" s="11">
        <v>20148</v>
      </c>
      <c r="D15" s="12"/>
      <c r="E15" s="9">
        <f t="shared" si="2"/>
        <v>20148</v>
      </c>
      <c r="F15" s="9">
        <f t="shared" si="3"/>
        <v>20148</v>
      </c>
      <c r="G15" s="9">
        <f t="shared" si="4"/>
        <v>0</v>
      </c>
      <c r="H15" s="9">
        <f t="shared" si="5"/>
        <v>20148</v>
      </c>
      <c r="I15" s="9">
        <f t="shared" si="6"/>
        <v>10074</v>
      </c>
      <c r="J15" s="9">
        <f t="shared" si="7"/>
        <v>7051.799999999999</v>
      </c>
      <c r="K15" s="9">
        <f t="shared" si="8"/>
        <v>3022.2</v>
      </c>
      <c r="L15" s="9">
        <f t="shared" si="9"/>
        <v>0</v>
      </c>
      <c r="M15" s="9">
        <f t="shared" si="10"/>
        <v>20148</v>
      </c>
      <c r="N15" s="12">
        <f t="shared" si="11"/>
        <v>10074</v>
      </c>
      <c r="O15" s="12">
        <f t="shared" si="12"/>
        <v>7051.799999999999</v>
      </c>
      <c r="P15" s="12">
        <f t="shared" si="13"/>
        <v>3022.2</v>
      </c>
      <c r="Q15" s="12">
        <f t="shared" si="14"/>
        <v>0</v>
      </c>
      <c r="R15" s="12"/>
      <c r="S15" s="9"/>
      <c r="T15" s="9"/>
      <c r="U15" s="9"/>
    </row>
    <row r="16" spans="1:21" ht="19.5" customHeight="1">
      <c r="A16" s="10" t="s">
        <v>29</v>
      </c>
      <c r="B16" s="11">
        <f t="shared" si="1"/>
        <v>93767</v>
      </c>
      <c r="C16" s="11">
        <v>93767</v>
      </c>
      <c r="D16" s="12"/>
      <c r="E16" s="9">
        <f t="shared" si="2"/>
        <v>93767</v>
      </c>
      <c r="F16" s="9">
        <f t="shared" si="3"/>
        <v>93767</v>
      </c>
      <c r="G16" s="9">
        <f t="shared" si="4"/>
        <v>0</v>
      </c>
      <c r="H16" s="9">
        <f t="shared" si="5"/>
        <v>93767</v>
      </c>
      <c r="I16" s="9">
        <f t="shared" si="6"/>
        <v>46883.5</v>
      </c>
      <c r="J16" s="9">
        <f t="shared" si="7"/>
        <v>32818.45</v>
      </c>
      <c r="K16" s="9">
        <f t="shared" si="8"/>
        <v>14065.05</v>
      </c>
      <c r="L16" s="9">
        <f t="shared" si="9"/>
        <v>0</v>
      </c>
      <c r="M16" s="9">
        <f t="shared" si="10"/>
        <v>93767</v>
      </c>
      <c r="N16" s="12">
        <f t="shared" si="11"/>
        <v>46883.5</v>
      </c>
      <c r="O16" s="12">
        <f t="shared" si="12"/>
        <v>32818.45</v>
      </c>
      <c r="P16" s="12">
        <f t="shared" si="13"/>
        <v>14065.05</v>
      </c>
      <c r="Q16" s="12">
        <f t="shared" si="14"/>
        <v>0</v>
      </c>
      <c r="R16" s="12"/>
      <c r="S16" s="9"/>
      <c r="T16" s="9"/>
      <c r="U16" s="9"/>
    </row>
    <row r="17" spans="1:21" ht="19.5" customHeight="1">
      <c r="A17" s="10" t="s">
        <v>30</v>
      </c>
      <c r="B17" s="11">
        <f t="shared" si="1"/>
        <v>145197</v>
      </c>
      <c r="C17" s="11">
        <v>145197</v>
      </c>
      <c r="D17" s="12"/>
      <c r="E17" s="9">
        <f t="shared" si="2"/>
        <v>145197</v>
      </c>
      <c r="F17" s="9">
        <f t="shared" si="3"/>
        <v>145197</v>
      </c>
      <c r="G17" s="9">
        <f t="shared" si="4"/>
        <v>0</v>
      </c>
      <c r="H17" s="9">
        <f t="shared" si="5"/>
        <v>145197</v>
      </c>
      <c r="I17" s="9">
        <f t="shared" si="6"/>
        <v>72598.5</v>
      </c>
      <c r="J17" s="9">
        <f t="shared" si="7"/>
        <v>50818.95</v>
      </c>
      <c r="K17" s="9">
        <f t="shared" si="8"/>
        <v>21779.55</v>
      </c>
      <c r="L17" s="9">
        <f t="shared" si="9"/>
        <v>0</v>
      </c>
      <c r="M17" s="9">
        <f t="shared" si="10"/>
        <v>145197</v>
      </c>
      <c r="N17" s="12">
        <f t="shared" si="11"/>
        <v>72598.5</v>
      </c>
      <c r="O17" s="12">
        <f t="shared" si="12"/>
        <v>50818.95</v>
      </c>
      <c r="P17" s="12">
        <f t="shared" si="13"/>
        <v>21779.55</v>
      </c>
      <c r="Q17" s="12">
        <f t="shared" si="14"/>
        <v>0</v>
      </c>
      <c r="R17" s="12"/>
      <c r="S17" s="9"/>
      <c r="T17" s="9"/>
      <c r="U17" s="9"/>
    </row>
    <row r="18" spans="1:21" ht="19.5" customHeight="1">
      <c r="A18" s="10" t="s">
        <v>31</v>
      </c>
      <c r="B18" s="11">
        <f t="shared" si="1"/>
        <v>95779</v>
      </c>
      <c r="C18" s="11">
        <v>95779</v>
      </c>
      <c r="D18" s="12"/>
      <c r="E18" s="9">
        <f t="shared" si="2"/>
        <v>95779</v>
      </c>
      <c r="F18" s="9">
        <f t="shared" si="3"/>
        <v>95779</v>
      </c>
      <c r="G18" s="9">
        <f t="shared" si="4"/>
        <v>0</v>
      </c>
      <c r="H18" s="9">
        <f t="shared" si="5"/>
        <v>95779</v>
      </c>
      <c r="I18" s="9">
        <f t="shared" si="6"/>
        <v>47889.5</v>
      </c>
      <c r="J18" s="9">
        <f t="shared" si="7"/>
        <v>33522.65</v>
      </c>
      <c r="K18" s="9">
        <f t="shared" si="8"/>
        <v>14366.85</v>
      </c>
      <c r="L18" s="9">
        <f t="shared" si="9"/>
        <v>0</v>
      </c>
      <c r="M18" s="9">
        <f t="shared" si="10"/>
        <v>95779</v>
      </c>
      <c r="N18" s="12">
        <f t="shared" si="11"/>
        <v>47889.5</v>
      </c>
      <c r="O18" s="12">
        <f t="shared" si="12"/>
        <v>33522.65</v>
      </c>
      <c r="P18" s="12">
        <f t="shared" si="13"/>
        <v>14366.85</v>
      </c>
      <c r="Q18" s="12">
        <f t="shared" si="14"/>
        <v>0</v>
      </c>
      <c r="R18" s="12"/>
      <c r="S18" s="9"/>
      <c r="T18" s="9"/>
      <c r="U18" s="9"/>
    </row>
    <row r="19" spans="1:21" ht="19.5" customHeight="1">
      <c r="A19" s="10" t="s">
        <v>32</v>
      </c>
      <c r="B19" s="11">
        <f t="shared" si="1"/>
        <v>29054</v>
      </c>
      <c r="C19" s="11">
        <v>29054</v>
      </c>
      <c r="D19" s="12"/>
      <c r="E19" s="9">
        <f t="shared" si="2"/>
        <v>29054</v>
      </c>
      <c r="F19" s="9">
        <f t="shared" si="3"/>
        <v>29054</v>
      </c>
      <c r="G19" s="9">
        <f t="shared" si="4"/>
        <v>0</v>
      </c>
      <c r="H19" s="9">
        <f t="shared" si="5"/>
        <v>29054</v>
      </c>
      <c r="I19" s="9">
        <f t="shared" si="6"/>
        <v>14527</v>
      </c>
      <c r="J19" s="9">
        <f t="shared" si="7"/>
        <v>10168.9</v>
      </c>
      <c r="K19" s="9">
        <f t="shared" si="8"/>
        <v>4358.099999999999</v>
      </c>
      <c r="L19" s="9">
        <f t="shared" si="9"/>
        <v>0</v>
      </c>
      <c r="M19" s="9">
        <f t="shared" si="10"/>
        <v>29054</v>
      </c>
      <c r="N19" s="12">
        <f t="shared" si="11"/>
        <v>14527</v>
      </c>
      <c r="O19" s="12">
        <f t="shared" si="12"/>
        <v>10168.9</v>
      </c>
      <c r="P19" s="12">
        <f t="shared" si="13"/>
        <v>4358.099999999999</v>
      </c>
      <c r="Q19" s="12">
        <f t="shared" si="14"/>
        <v>0</v>
      </c>
      <c r="R19" s="12"/>
      <c r="S19" s="9"/>
      <c r="T19" s="9"/>
      <c r="U19" s="9"/>
    </row>
    <row r="20" spans="1:21" ht="19.5" customHeight="1">
      <c r="A20" s="10" t="s">
        <v>33</v>
      </c>
      <c r="B20" s="11">
        <f t="shared" si="1"/>
        <v>67377</v>
      </c>
      <c r="C20" s="11">
        <v>67377</v>
      </c>
      <c r="D20" s="12"/>
      <c r="E20" s="9">
        <f t="shared" si="2"/>
        <v>67377</v>
      </c>
      <c r="F20" s="9">
        <f t="shared" si="3"/>
        <v>67377</v>
      </c>
      <c r="G20" s="9">
        <f t="shared" si="4"/>
        <v>0</v>
      </c>
      <c r="H20" s="9">
        <f t="shared" si="5"/>
        <v>67377</v>
      </c>
      <c r="I20" s="9">
        <f t="shared" si="6"/>
        <v>33688.5</v>
      </c>
      <c r="J20" s="9">
        <f t="shared" si="7"/>
        <v>23581.949999999997</v>
      </c>
      <c r="K20" s="9">
        <f t="shared" si="8"/>
        <v>10106.55</v>
      </c>
      <c r="L20" s="9">
        <f t="shared" si="9"/>
        <v>0</v>
      </c>
      <c r="M20" s="9">
        <f t="shared" si="10"/>
        <v>67377</v>
      </c>
      <c r="N20" s="12">
        <f t="shared" si="11"/>
        <v>33688.5</v>
      </c>
      <c r="O20" s="12">
        <f t="shared" si="12"/>
        <v>23581.949999999997</v>
      </c>
      <c r="P20" s="12">
        <f t="shared" si="13"/>
        <v>10106.55</v>
      </c>
      <c r="Q20" s="12">
        <f t="shared" si="14"/>
        <v>0</v>
      </c>
      <c r="R20" s="12"/>
      <c r="S20" s="9"/>
      <c r="T20" s="9"/>
      <c r="U20" s="9"/>
    </row>
    <row r="21" spans="1:21" ht="19.5" customHeight="1">
      <c r="A21" s="10" t="s">
        <v>34</v>
      </c>
      <c r="B21" s="11">
        <f t="shared" si="1"/>
        <v>49503</v>
      </c>
      <c r="C21" s="11">
        <v>49503</v>
      </c>
      <c r="D21" s="12"/>
      <c r="E21" s="9">
        <f t="shared" si="2"/>
        <v>49503</v>
      </c>
      <c r="F21" s="9">
        <f t="shared" si="3"/>
        <v>49503</v>
      </c>
      <c r="G21" s="9">
        <f t="shared" si="4"/>
        <v>0</v>
      </c>
      <c r="H21" s="9">
        <f t="shared" si="5"/>
        <v>49503</v>
      </c>
      <c r="I21" s="9">
        <f t="shared" si="6"/>
        <v>24751.5</v>
      </c>
      <c r="J21" s="9">
        <f t="shared" si="7"/>
        <v>17326.05</v>
      </c>
      <c r="K21" s="9">
        <f t="shared" si="8"/>
        <v>7425.45</v>
      </c>
      <c r="L21" s="9">
        <f t="shared" si="9"/>
        <v>0</v>
      </c>
      <c r="M21" s="9">
        <f t="shared" si="10"/>
        <v>49503</v>
      </c>
      <c r="N21" s="12">
        <f t="shared" si="11"/>
        <v>24751.5</v>
      </c>
      <c r="O21" s="12">
        <f t="shared" si="12"/>
        <v>17326.05</v>
      </c>
      <c r="P21" s="12">
        <f t="shared" si="13"/>
        <v>7425.45</v>
      </c>
      <c r="Q21" s="12">
        <f t="shared" si="14"/>
        <v>0</v>
      </c>
      <c r="R21" s="12"/>
      <c r="S21" s="9"/>
      <c r="T21" s="9"/>
      <c r="U21" s="9"/>
    </row>
    <row r="22" spans="1:21" ht="19.5" customHeight="1">
      <c r="A22" s="10" t="s">
        <v>35</v>
      </c>
      <c r="B22" s="11">
        <f t="shared" si="1"/>
        <v>72937</v>
      </c>
      <c r="C22" s="11">
        <v>72937</v>
      </c>
      <c r="D22" s="12"/>
      <c r="E22" s="9">
        <f t="shared" si="2"/>
        <v>72937</v>
      </c>
      <c r="F22" s="9">
        <f t="shared" si="3"/>
        <v>72937</v>
      </c>
      <c r="G22" s="9">
        <f t="shared" si="4"/>
        <v>0</v>
      </c>
      <c r="H22" s="9">
        <f t="shared" si="5"/>
        <v>72937</v>
      </c>
      <c r="I22" s="9">
        <f t="shared" si="6"/>
        <v>36468.5</v>
      </c>
      <c r="J22" s="9">
        <f t="shared" si="7"/>
        <v>25527.949999999997</v>
      </c>
      <c r="K22" s="9">
        <f t="shared" si="8"/>
        <v>10940.55</v>
      </c>
      <c r="L22" s="9">
        <f t="shared" si="9"/>
        <v>0</v>
      </c>
      <c r="M22" s="9">
        <f t="shared" si="10"/>
        <v>72937</v>
      </c>
      <c r="N22" s="12">
        <f t="shared" si="11"/>
        <v>36468.5</v>
      </c>
      <c r="O22" s="12">
        <f t="shared" si="12"/>
        <v>25527.949999999997</v>
      </c>
      <c r="P22" s="12">
        <f t="shared" si="13"/>
        <v>10940.55</v>
      </c>
      <c r="Q22" s="12">
        <f t="shared" si="14"/>
        <v>0</v>
      </c>
      <c r="R22" s="12"/>
      <c r="S22" s="9"/>
      <c r="T22" s="9"/>
      <c r="U22" s="9"/>
    </row>
    <row r="23" spans="1:21" ht="19.5" customHeight="1">
      <c r="A23" s="10" t="s">
        <v>36</v>
      </c>
      <c r="B23" s="11">
        <f t="shared" si="1"/>
        <v>105454</v>
      </c>
      <c r="C23" s="11">
        <v>105454</v>
      </c>
      <c r="D23" s="12"/>
      <c r="E23" s="9">
        <f t="shared" si="2"/>
        <v>105454</v>
      </c>
      <c r="F23" s="9">
        <f t="shared" si="3"/>
        <v>105454</v>
      </c>
      <c r="G23" s="9">
        <f t="shared" si="4"/>
        <v>0</v>
      </c>
      <c r="H23" s="9">
        <f t="shared" si="5"/>
        <v>105454</v>
      </c>
      <c r="I23" s="9">
        <f t="shared" si="6"/>
        <v>52727</v>
      </c>
      <c r="J23" s="9">
        <f t="shared" si="7"/>
        <v>36908.899999999994</v>
      </c>
      <c r="K23" s="9">
        <f t="shared" si="8"/>
        <v>15818.099999999999</v>
      </c>
      <c r="L23" s="9">
        <f t="shared" si="9"/>
        <v>0</v>
      </c>
      <c r="M23" s="9">
        <f t="shared" si="10"/>
        <v>105454</v>
      </c>
      <c r="N23" s="12">
        <f t="shared" si="11"/>
        <v>52727</v>
      </c>
      <c r="O23" s="12">
        <f t="shared" si="12"/>
        <v>36908.899999999994</v>
      </c>
      <c r="P23" s="12">
        <f t="shared" si="13"/>
        <v>15818.099999999999</v>
      </c>
      <c r="Q23" s="12">
        <f t="shared" si="14"/>
        <v>0</v>
      </c>
      <c r="R23" s="12"/>
      <c r="S23" s="9"/>
      <c r="T23" s="9"/>
      <c r="U23" s="9"/>
    </row>
    <row r="24" spans="1:21" ht="19.5" customHeight="1">
      <c r="A24" s="10" t="s">
        <v>37</v>
      </c>
      <c r="B24" s="11">
        <f t="shared" si="1"/>
        <v>62991</v>
      </c>
      <c r="C24" s="11">
        <v>62991</v>
      </c>
      <c r="D24" s="12"/>
      <c r="E24" s="9">
        <f t="shared" si="2"/>
        <v>62991</v>
      </c>
      <c r="F24" s="9">
        <f t="shared" si="3"/>
        <v>62991</v>
      </c>
      <c r="G24" s="9">
        <f t="shared" si="4"/>
        <v>0</v>
      </c>
      <c r="H24" s="9">
        <f t="shared" si="5"/>
        <v>62991</v>
      </c>
      <c r="I24" s="9">
        <f t="shared" si="6"/>
        <v>31495.5</v>
      </c>
      <c r="J24" s="9">
        <f t="shared" si="7"/>
        <v>22046.85</v>
      </c>
      <c r="K24" s="9">
        <f t="shared" si="8"/>
        <v>9448.65</v>
      </c>
      <c r="L24" s="9">
        <f t="shared" si="9"/>
        <v>0</v>
      </c>
      <c r="M24" s="9">
        <f t="shared" si="10"/>
        <v>62991</v>
      </c>
      <c r="N24" s="12">
        <f t="shared" si="11"/>
        <v>31495.5</v>
      </c>
      <c r="O24" s="12">
        <f t="shared" si="12"/>
        <v>22046.85</v>
      </c>
      <c r="P24" s="12">
        <f t="shared" si="13"/>
        <v>9448.65</v>
      </c>
      <c r="Q24" s="12">
        <f t="shared" si="14"/>
        <v>0</v>
      </c>
      <c r="R24" s="12"/>
      <c r="S24" s="9"/>
      <c r="T24" s="9"/>
      <c r="U24" s="9"/>
    </row>
    <row r="25" spans="1:21" ht="19.5" customHeight="1">
      <c r="A25" s="10" t="s">
        <v>38</v>
      </c>
      <c r="B25" s="11">
        <f t="shared" si="1"/>
        <v>110003</v>
      </c>
      <c r="C25" s="11">
        <v>110003</v>
      </c>
      <c r="D25" s="12"/>
      <c r="E25" s="9">
        <f t="shared" si="2"/>
        <v>110003</v>
      </c>
      <c r="F25" s="9">
        <f t="shared" si="3"/>
        <v>110003</v>
      </c>
      <c r="G25" s="9">
        <f t="shared" si="4"/>
        <v>0</v>
      </c>
      <c r="H25" s="9">
        <f t="shared" si="5"/>
        <v>110002.99999999999</v>
      </c>
      <c r="I25" s="9">
        <f t="shared" si="6"/>
        <v>55001.5</v>
      </c>
      <c r="J25" s="9">
        <f t="shared" si="7"/>
        <v>38501.049999999996</v>
      </c>
      <c r="K25" s="9">
        <f t="shared" si="8"/>
        <v>16500.45</v>
      </c>
      <c r="L25" s="9">
        <f t="shared" si="9"/>
        <v>0</v>
      </c>
      <c r="M25" s="9">
        <f t="shared" si="10"/>
        <v>110002.99999999999</v>
      </c>
      <c r="N25" s="12">
        <f t="shared" si="11"/>
        <v>55001.5</v>
      </c>
      <c r="O25" s="12">
        <f t="shared" si="12"/>
        <v>38501.049999999996</v>
      </c>
      <c r="P25" s="12">
        <f t="shared" si="13"/>
        <v>16500.45</v>
      </c>
      <c r="Q25" s="12">
        <f t="shared" si="14"/>
        <v>0</v>
      </c>
      <c r="R25" s="12"/>
      <c r="S25" s="9"/>
      <c r="T25" s="9"/>
      <c r="U25" s="9"/>
    </row>
    <row r="26" spans="1:21" ht="19.5" customHeight="1">
      <c r="A26" s="10" t="s">
        <v>39</v>
      </c>
      <c r="B26" s="11">
        <f t="shared" si="1"/>
        <v>97810</v>
      </c>
      <c r="C26" s="11">
        <v>97810</v>
      </c>
      <c r="D26" s="12"/>
      <c r="E26" s="9">
        <f t="shared" si="2"/>
        <v>97810</v>
      </c>
      <c r="F26" s="9">
        <f t="shared" si="3"/>
        <v>97810</v>
      </c>
      <c r="G26" s="9">
        <f t="shared" si="4"/>
        <v>0</v>
      </c>
      <c r="H26" s="9">
        <f t="shared" si="5"/>
        <v>97810</v>
      </c>
      <c r="I26" s="9">
        <f t="shared" si="6"/>
        <v>48905</v>
      </c>
      <c r="J26" s="9">
        <f t="shared" si="7"/>
        <v>34233.5</v>
      </c>
      <c r="K26" s="9">
        <f t="shared" si="8"/>
        <v>14671.5</v>
      </c>
      <c r="L26" s="9">
        <f t="shared" si="9"/>
        <v>0</v>
      </c>
      <c r="M26" s="9">
        <f t="shared" si="10"/>
        <v>97810</v>
      </c>
      <c r="N26" s="12">
        <f t="shared" si="11"/>
        <v>48905</v>
      </c>
      <c r="O26" s="12">
        <f t="shared" si="12"/>
        <v>34233.5</v>
      </c>
      <c r="P26" s="12">
        <f t="shared" si="13"/>
        <v>14671.5</v>
      </c>
      <c r="Q26" s="12">
        <f t="shared" si="14"/>
        <v>0</v>
      </c>
      <c r="R26" s="12"/>
      <c r="S26" s="9"/>
      <c r="T26" s="9"/>
      <c r="U26" s="9"/>
    </row>
    <row r="27" spans="1:21" ht="19.5" customHeight="1">
      <c r="A27" s="10" t="s">
        <v>40</v>
      </c>
      <c r="B27" s="11">
        <f t="shared" si="1"/>
        <v>8848</v>
      </c>
      <c r="C27" s="11">
        <v>8848</v>
      </c>
      <c r="D27" s="12"/>
      <c r="E27" s="9">
        <f t="shared" si="2"/>
        <v>8848</v>
      </c>
      <c r="F27" s="9">
        <f t="shared" si="3"/>
        <v>8848</v>
      </c>
      <c r="G27" s="9">
        <f t="shared" si="4"/>
        <v>0</v>
      </c>
      <c r="H27" s="9">
        <f t="shared" si="5"/>
        <v>8848</v>
      </c>
      <c r="I27" s="9">
        <f t="shared" si="6"/>
        <v>4424</v>
      </c>
      <c r="J27" s="9">
        <f t="shared" si="7"/>
        <v>3096.7999999999997</v>
      </c>
      <c r="K27" s="9">
        <f t="shared" si="8"/>
        <v>1327.2</v>
      </c>
      <c r="L27" s="9">
        <f t="shared" si="9"/>
        <v>0</v>
      </c>
      <c r="M27" s="9">
        <f t="shared" si="10"/>
        <v>8848</v>
      </c>
      <c r="N27" s="12">
        <f t="shared" si="11"/>
        <v>4424</v>
      </c>
      <c r="O27" s="12">
        <f t="shared" si="12"/>
        <v>3096.7999999999997</v>
      </c>
      <c r="P27" s="12">
        <f t="shared" si="13"/>
        <v>1327.2</v>
      </c>
      <c r="Q27" s="12">
        <f t="shared" si="14"/>
        <v>0</v>
      </c>
      <c r="R27" s="12"/>
      <c r="S27" s="9"/>
      <c r="T27" s="9"/>
      <c r="U27" s="9"/>
    </row>
    <row r="28" spans="1:21" ht="19.5" customHeight="1">
      <c r="A28" s="10" t="s">
        <v>41</v>
      </c>
      <c r="B28" s="11">
        <f t="shared" si="1"/>
        <v>14385</v>
      </c>
      <c r="C28" s="11">
        <v>14385</v>
      </c>
      <c r="D28" s="12"/>
      <c r="E28" s="9">
        <f t="shared" si="2"/>
        <v>14385</v>
      </c>
      <c r="F28" s="9">
        <f t="shared" si="3"/>
        <v>14385</v>
      </c>
      <c r="G28" s="9">
        <f t="shared" si="4"/>
        <v>0</v>
      </c>
      <c r="H28" s="9">
        <f t="shared" si="5"/>
        <v>14385</v>
      </c>
      <c r="I28" s="9">
        <f t="shared" si="6"/>
        <v>7192.5</v>
      </c>
      <c r="J28" s="9">
        <f t="shared" si="7"/>
        <v>5034.75</v>
      </c>
      <c r="K28" s="9">
        <f t="shared" si="8"/>
        <v>2157.75</v>
      </c>
      <c r="L28" s="9">
        <f t="shared" si="9"/>
        <v>0</v>
      </c>
      <c r="M28" s="9">
        <f t="shared" si="10"/>
        <v>14385</v>
      </c>
      <c r="N28" s="12">
        <f t="shared" si="11"/>
        <v>7192.5</v>
      </c>
      <c r="O28" s="12">
        <f t="shared" si="12"/>
        <v>5034.75</v>
      </c>
      <c r="P28" s="12">
        <f t="shared" si="13"/>
        <v>2157.75</v>
      </c>
      <c r="Q28" s="12">
        <f t="shared" si="14"/>
        <v>0</v>
      </c>
      <c r="R28" s="12"/>
      <c r="S28" s="9"/>
      <c r="T28" s="9"/>
      <c r="U28" s="9"/>
    </row>
    <row r="29" spans="1:21" ht="19.5" customHeight="1">
      <c r="A29" s="10" t="s">
        <v>42</v>
      </c>
      <c r="B29" s="11">
        <f t="shared" si="1"/>
        <v>37870</v>
      </c>
      <c r="C29" s="11">
        <v>37870</v>
      </c>
      <c r="D29" s="12"/>
      <c r="E29" s="9">
        <f t="shared" si="2"/>
        <v>37870</v>
      </c>
      <c r="F29" s="9">
        <f t="shared" si="3"/>
        <v>37870</v>
      </c>
      <c r="G29" s="9">
        <f t="shared" si="4"/>
        <v>0</v>
      </c>
      <c r="H29" s="9">
        <f t="shared" si="5"/>
        <v>37870</v>
      </c>
      <c r="I29" s="9">
        <f t="shared" si="6"/>
        <v>18935</v>
      </c>
      <c r="J29" s="9">
        <f t="shared" si="7"/>
        <v>13254.5</v>
      </c>
      <c r="K29" s="9">
        <f t="shared" si="8"/>
        <v>5680.5</v>
      </c>
      <c r="L29" s="9">
        <f t="shared" si="9"/>
        <v>0</v>
      </c>
      <c r="M29" s="9">
        <f t="shared" si="10"/>
        <v>37870</v>
      </c>
      <c r="N29" s="12">
        <f t="shared" si="11"/>
        <v>18935</v>
      </c>
      <c r="O29" s="12">
        <f t="shared" si="12"/>
        <v>13254.5</v>
      </c>
      <c r="P29" s="12">
        <f t="shared" si="13"/>
        <v>5680.5</v>
      </c>
      <c r="Q29" s="12">
        <f t="shared" si="14"/>
        <v>0</v>
      </c>
      <c r="R29" s="12"/>
      <c r="S29" s="9"/>
      <c r="T29" s="9"/>
      <c r="U29" s="9"/>
    </row>
    <row r="30" spans="1:21" ht="19.5" customHeight="1">
      <c r="A30" s="10" t="s">
        <v>43</v>
      </c>
      <c r="B30" s="11">
        <f t="shared" si="1"/>
        <v>8124</v>
      </c>
      <c r="C30" s="11">
        <v>8124</v>
      </c>
      <c r="D30" s="12"/>
      <c r="E30" s="9">
        <f t="shared" si="2"/>
        <v>8124</v>
      </c>
      <c r="F30" s="9">
        <f t="shared" si="3"/>
        <v>8124</v>
      </c>
      <c r="G30" s="9">
        <f t="shared" si="4"/>
        <v>0</v>
      </c>
      <c r="H30" s="9">
        <f t="shared" si="5"/>
        <v>8124</v>
      </c>
      <c r="I30" s="9">
        <f t="shared" si="6"/>
        <v>4062</v>
      </c>
      <c r="J30" s="9">
        <f t="shared" si="7"/>
        <v>2843.3999999999996</v>
      </c>
      <c r="K30" s="9">
        <f t="shared" si="8"/>
        <v>1218.6</v>
      </c>
      <c r="L30" s="9">
        <f t="shared" si="9"/>
        <v>0</v>
      </c>
      <c r="M30" s="9">
        <f t="shared" si="10"/>
        <v>8124</v>
      </c>
      <c r="N30" s="12">
        <f t="shared" si="11"/>
        <v>4062</v>
      </c>
      <c r="O30" s="12">
        <f t="shared" si="12"/>
        <v>2843.3999999999996</v>
      </c>
      <c r="P30" s="12">
        <f t="shared" si="13"/>
        <v>1218.6</v>
      </c>
      <c r="Q30" s="12">
        <f t="shared" si="14"/>
        <v>0</v>
      </c>
      <c r="R30" s="12"/>
      <c r="S30" s="9"/>
      <c r="T30" s="9"/>
      <c r="U30" s="9"/>
    </row>
    <row r="31" spans="1:21" ht="19.5" customHeight="1">
      <c r="A31" s="10" t="s">
        <v>44</v>
      </c>
      <c r="B31" s="11">
        <f t="shared" si="1"/>
        <v>81490</v>
      </c>
      <c r="C31" s="11">
        <v>81490</v>
      </c>
      <c r="D31" s="12"/>
      <c r="E31" s="9">
        <f t="shared" si="2"/>
        <v>81490</v>
      </c>
      <c r="F31" s="9">
        <f t="shared" si="3"/>
        <v>81490</v>
      </c>
      <c r="G31" s="9">
        <f t="shared" si="4"/>
        <v>0</v>
      </c>
      <c r="H31" s="9">
        <f t="shared" si="5"/>
        <v>81490</v>
      </c>
      <c r="I31" s="9">
        <f t="shared" si="6"/>
        <v>40745</v>
      </c>
      <c r="J31" s="9">
        <f t="shared" si="7"/>
        <v>28521.5</v>
      </c>
      <c r="K31" s="9">
        <f t="shared" si="8"/>
        <v>12223.5</v>
      </c>
      <c r="L31" s="9">
        <f t="shared" si="9"/>
        <v>0</v>
      </c>
      <c r="M31" s="9">
        <f t="shared" si="10"/>
        <v>81490</v>
      </c>
      <c r="N31" s="12">
        <f t="shared" si="11"/>
        <v>40745</v>
      </c>
      <c r="O31" s="12">
        <f t="shared" si="12"/>
        <v>28521.5</v>
      </c>
      <c r="P31" s="12">
        <f t="shared" si="13"/>
        <v>12223.5</v>
      </c>
      <c r="Q31" s="12">
        <f t="shared" si="14"/>
        <v>0</v>
      </c>
      <c r="R31" s="12"/>
      <c r="S31" s="9"/>
      <c r="T31" s="9"/>
      <c r="U31" s="9"/>
    </row>
    <row r="32" spans="1:21" ht="19.5" customHeight="1">
      <c r="A32" s="10" t="s">
        <v>45</v>
      </c>
      <c r="B32" s="11">
        <f t="shared" si="1"/>
        <v>15409</v>
      </c>
      <c r="C32" s="11">
        <v>15409</v>
      </c>
      <c r="D32" s="12"/>
      <c r="E32" s="9">
        <f t="shared" si="2"/>
        <v>15409</v>
      </c>
      <c r="F32" s="9">
        <f t="shared" si="3"/>
        <v>15409</v>
      </c>
      <c r="G32" s="9">
        <f t="shared" si="4"/>
        <v>0</v>
      </c>
      <c r="H32" s="9">
        <f t="shared" si="5"/>
        <v>15409</v>
      </c>
      <c r="I32" s="9">
        <f t="shared" si="6"/>
        <v>7704.5</v>
      </c>
      <c r="J32" s="9">
        <f t="shared" si="7"/>
        <v>5393.15</v>
      </c>
      <c r="K32" s="9">
        <f t="shared" si="8"/>
        <v>2311.35</v>
      </c>
      <c r="L32" s="9">
        <f t="shared" si="9"/>
        <v>0</v>
      </c>
      <c r="M32" s="9">
        <f t="shared" si="10"/>
        <v>15409</v>
      </c>
      <c r="N32" s="12">
        <f t="shared" si="11"/>
        <v>7704.5</v>
      </c>
      <c r="O32" s="12">
        <f t="shared" si="12"/>
        <v>5393.15</v>
      </c>
      <c r="P32" s="12">
        <f t="shared" si="13"/>
        <v>2311.35</v>
      </c>
      <c r="Q32" s="12">
        <f t="shared" si="14"/>
        <v>0</v>
      </c>
      <c r="R32" s="12"/>
      <c r="S32" s="9"/>
      <c r="T32" s="9"/>
      <c r="U32" s="9"/>
    </row>
    <row r="33" spans="1:21" ht="19.5" customHeight="1">
      <c r="A33" s="10" t="s">
        <v>46</v>
      </c>
      <c r="B33" s="11">
        <f t="shared" si="1"/>
        <v>113282</v>
      </c>
      <c r="C33" s="11">
        <v>32042</v>
      </c>
      <c r="D33" s="11">
        <v>81240</v>
      </c>
      <c r="E33" s="9">
        <f t="shared" si="2"/>
        <v>227018</v>
      </c>
      <c r="F33" s="9">
        <f t="shared" si="3"/>
        <v>32042</v>
      </c>
      <c r="G33" s="9">
        <f t="shared" si="4"/>
        <v>194976</v>
      </c>
      <c r="H33" s="9">
        <f t="shared" si="5"/>
        <v>227017.99999999997</v>
      </c>
      <c r="I33" s="9">
        <f t="shared" si="6"/>
        <v>74513.79999999999</v>
      </c>
      <c r="J33" s="9">
        <f t="shared" si="7"/>
        <v>69707.5</v>
      </c>
      <c r="K33" s="9">
        <f t="shared" si="8"/>
        <v>24303.9</v>
      </c>
      <c r="L33" s="9">
        <f t="shared" si="9"/>
        <v>58492.799999999996</v>
      </c>
      <c r="M33" s="9">
        <f t="shared" si="10"/>
        <v>32041.999999999996</v>
      </c>
      <c r="N33" s="12">
        <f t="shared" si="11"/>
        <v>16021</v>
      </c>
      <c r="O33" s="12">
        <f t="shared" si="12"/>
        <v>11214.699999999999</v>
      </c>
      <c r="P33" s="12">
        <f t="shared" si="13"/>
        <v>4806.3</v>
      </c>
      <c r="Q33" s="12">
        <f t="shared" si="14"/>
        <v>194975.99999999997</v>
      </c>
      <c r="R33" s="12">
        <f>G33*0.3</f>
        <v>58492.799999999996</v>
      </c>
      <c r="S33" s="9">
        <f>G33*0.3</f>
        <v>58492.799999999996</v>
      </c>
      <c r="T33" s="9">
        <f>G33*0.1</f>
        <v>19497.600000000002</v>
      </c>
      <c r="U33" s="9">
        <f>G33*0.3</f>
        <v>58492.799999999996</v>
      </c>
    </row>
    <row r="34" spans="1:21" ht="19.5" customHeight="1">
      <c r="A34" s="10" t="s">
        <v>47</v>
      </c>
      <c r="B34" s="11">
        <f t="shared" si="1"/>
        <v>111166</v>
      </c>
      <c r="C34" s="11">
        <v>75995</v>
      </c>
      <c r="D34" s="11">
        <v>35171</v>
      </c>
      <c r="E34" s="9">
        <f t="shared" si="2"/>
        <v>160405.4</v>
      </c>
      <c r="F34" s="9">
        <f t="shared" si="3"/>
        <v>75995</v>
      </c>
      <c r="G34" s="9">
        <f t="shared" si="4"/>
        <v>84410.4</v>
      </c>
      <c r="H34" s="9">
        <f t="shared" si="5"/>
        <v>160405.4</v>
      </c>
      <c r="I34" s="9">
        <f t="shared" si="6"/>
        <v>63320.619999999995</v>
      </c>
      <c r="J34" s="9">
        <f t="shared" si="7"/>
        <v>51921.369999999995</v>
      </c>
      <c r="K34" s="9">
        <f t="shared" si="8"/>
        <v>19840.29</v>
      </c>
      <c r="L34" s="9">
        <f t="shared" si="9"/>
        <v>25323.12</v>
      </c>
      <c r="M34" s="9">
        <f t="shared" si="10"/>
        <v>75995</v>
      </c>
      <c r="N34" s="12">
        <f t="shared" si="11"/>
        <v>37997.5</v>
      </c>
      <c r="O34" s="12">
        <f t="shared" si="12"/>
        <v>26598.25</v>
      </c>
      <c r="P34" s="12">
        <f t="shared" si="13"/>
        <v>11399.25</v>
      </c>
      <c r="Q34" s="12">
        <f t="shared" si="14"/>
        <v>84410.4</v>
      </c>
      <c r="R34" s="12">
        <f>G34*0.3</f>
        <v>25323.12</v>
      </c>
      <c r="S34" s="9">
        <f>G34*0.3</f>
        <v>25323.12</v>
      </c>
      <c r="T34" s="9">
        <f>G34*0.1</f>
        <v>8441.039999999999</v>
      </c>
      <c r="U34" s="9">
        <f>G34*0.3</f>
        <v>25323.12</v>
      </c>
    </row>
    <row r="35" ht="19.5" customHeight="1"/>
    <row r="36" ht="19.5" customHeight="1">
      <c r="F36" t="s">
        <v>48</v>
      </c>
    </row>
    <row r="37" ht="19.5" customHeight="1"/>
    <row r="38" ht="19.5" customHeight="1"/>
    <row r="39" ht="19.5" customHeight="1"/>
    <row r="40" ht="19.5" customHeight="1"/>
  </sheetData>
  <sheetProtection/>
  <mergeCells count="14">
    <mergeCell ref="B3:D3"/>
    <mergeCell ref="E3:G3"/>
    <mergeCell ref="H3:U3"/>
    <mergeCell ref="H4:L4"/>
    <mergeCell ref="M4:P4"/>
    <mergeCell ref="Q4:U4"/>
    <mergeCell ref="A3:A5"/>
    <mergeCell ref="B4:B5"/>
    <mergeCell ref="C4:C5"/>
    <mergeCell ref="D4:D5"/>
    <mergeCell ref="E4:E5"/>
    <mergeCell ref="F4:F5"/>
    <mergeCell ref="G4:G5"/>
    <mergeCell ref="A1:U2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2017-12-15T02:16:35Z</cp:lastPrinted>
  <dcterms:created xsi:type="dcterms:W3CDTF">2006-09-16T00:00:00Z</dcterms:created>
  <dcterms:modified xsi:type="dcterms:W3CDTF">2023-01-17T06:46:50Z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